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'BUF'!$A$1:$AA$55</definedName>
    <definedName name="_xlnm.Print_Area" localSheetId="10">'DC10'!$A$1:$AA$55</definedName>
    <definedName name="_xlnm.Print_Area" localSheetId="17">'DC12'!$A$1:$AA$55</definedName>
    <definedName name="_xlnm.Print_Area" localSheetId="24">'DC13'!$A$1:$AA$55</definedName>
    <definedName name="_xlnm.Print_Area" localSheetId="28">'DC14'!$A$1:$AA$55</definedName>
    <definedName name="_xlnm.Print_Area" localSheetId="34">'DC15'!$A$1:$AA$55</definedName>
    <definedName name="_xlnm.Print_Area" localSheetId="39">'DC44'!$A$1:$AA$55</definedName>
    <definedName name="_xlnm.Print_Area" localSheetId="3">'EC101'!$A$1:$AA$55</definedName>
    <definedName name="_xlnm.Print_Area" localSheetId="4">'EC102'!$A$1:$AA$55</definedName>
    <definedName name="_xlnm.Print_Area" localSheetId="5">'EC104'!$A$1:$AA$55</definedName>
    <definedName name="_xlnm.Print_Area" localSheetId="6">'EC105'!$A$1:$AA$55</definedName>
    <definedName name="_xlnm.Print_Area" localSheetId="7">'EC106'!$A$1:$AA$55</definedName>
    <definedName name="_xlnm.Print_Area" localSheetId="8">'EC108'!$A$1:$AA$55</definedName>
    <definedName name="_xlnm.Print_Area" localSheetId="9">'EC109'!$A$1:$AA$55</definedName>
    <definedName name="_xlnm.Print_Area" localSheetId="11">'EC121'!$A$1:$AA$55</definedName>
    <definedName name="_xlnm.Print_Area" localSheetId="12">'EC122'!$A$1:$AA$55</definedName>
    <definedName name="_xlnm.Print_Area" localSheetId="13">'EC123'!$A$1:$AA$55</definedName>
    <definedName name="_xlnm.Print_Area" localSheetId="14">'EC124'!$A$1:$AA$55</definedName>
    <definedName name="_xlnm.Print_Area" localSheetId="15">'EC126'!$A$1:$AA$55</definedName>
    <definedName name="_xlnm.Print_Area" localSheetId="16">'EC129'!$A$1:$AA$55</definedName>
    <definedName name="_xlnm.Print_Area" localSheetId="18">'EC131'!$A$1:$AA$55</definedName>
    <definedName name="_xlnm.Print_Area" localSheetId="19">'EC135'!$A$1:$AA$55</definedName>
    <definedName name="_xlnm.Print_Area" localSheetId="20">'EC136'!$A$1:$AA$55</definedName>
    <definedName name="_xlnm.Print_Area" localSheetId="21">'EC137'!$A$1:$AA$55</definedName>
    <definedName name="_xlnm.Print_Area" localSheetId="22">'EC138'!$A$1:$AA$55</definedName>
    <definedName name="_xlnm.Print_Area" localSheetId="23">'EC139'!$A$1:$AA$55</definedName>
    <definedName name="_xlnm.Print_Area" localSheetId="25">'EC141'!$A$1:$AA$55</definedName>
    <definedName name="_xlnm.Print_Area" localSheetId="26">'EC142'!$A$1:$AA$55</definedName>
    <definedName name="_xlnm.Print_Area" localSheetId="27">'EC145'!$A$1:$AA$55</definedName>
    <definedName name="_xlnm.Print_Area" localSheetId="29">'EC153'!$A$1:$AA$55</definedName>
    <definedName name="_xlnm.Print_Area" localSheetId="30">'EC154'!$A$1:$AA$55</definedName>
    <definedName name="_xlnm.Print_Area" localSheetId="31">'EC155'!$A$1:$AA$55</definedName>
    <definedName name="_xlnm.Print_Area" localSheetId="32">'EC156'!$A$1:$AA$55</definedName>
    <definedName name="_xlnm.Print_Area" localSheetId="33">'EC157'!$A$1:$AA$55</definedName>
    <definedName name="_xlnm.Print_Area" localSheetId="35">'EC441'!$A$1:$AA$55</definedName>
    <definedName name="_xlnm.Print_Area" localSheetId="36">'EC442'!$A$1:$AA$55</definedName>
    <definedName name="_xlnm.Print_Area" localSheetId="37">'EC443'!$A$1:$AA$55</definedName>
    <definedName name="_xlnm.Print_Area" localSheetId="38">'EC444'!$A$1:$AA$55</definedName>
    <definedName name="_xlnm.Print_Area" localSheetId="2">'NMA'!$A$1:$AA$55</definedName>
    <definedName name="_xlnm.Print_Area" localSheetId="0">'Summary'!$A$1:$AA$55</definedName>
  </definedNames>
  <calcPr fullCalcOnLoad="1"/>
</workbook>
</file>

<file path=xl/sharedStrings.xml><?xml version="1.0" encoding="utf-8"?>
<sst xmlns="http://schemas.openxmlformats.org/spreadsheetml/2006/main" count="3440" uniqueCount="103">
  <si>
    <t>Eastern Cape: Buffalo City(BUF) - Table C2 Quarterly Budgeted Financial Performance by Functional Classification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</si>
  <si>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</si>
  <si>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</si>
  <si>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</si>
  <si>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</si>
  <si>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</si>
  <si>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</si>
  <si>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</si>
  <si>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</si>
  <si>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</si>
  <si>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</si>
  <si>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</si>
  <si>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</si>
  <si>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</si>
  <si>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</si>
  <si>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</si>
  <si>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</si>
  <si>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</si>
  <si>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</si>
  <si>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</si>
  <si>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</si>
  <si>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</si>
  <si>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</si>
  <si>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</si>
  <si>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</si>
  <si>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</si>
  <si>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</si>
  <si>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</si>
  <si>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</si>
  <si>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</si>
  <si>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</si>
  <si>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</si>
  <si>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</si>
  <si>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</si>
  <si>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</si>
  <si>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</si>
  <si>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</si>
  <si>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</si>
  <si>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</si>
  <si>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</si>
  <si>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</si>
  <si>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</si>
  <si>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</si>
  <si>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</si>
  <si>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</si>
  <si>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</si>
  <si>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</si>
  <si>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</si>
  <si>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</si>
  <si>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</si>
  <si>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</si>
  <si>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4</t>
  </si>
  <si>
    <t>Total Revenue - Functional</t>
  </si>
  <si>
    <t>2</t>
  </si>
  <si>
    <t>Expenditure - Functional</t>
  </si>
  <si>
    <t>Total Expenditure - Functional</t>
  </si>
  <si>
    <t>3</t>
  </si>
  <si>
    <t>Eastern Cape: Nelson Mandela Bay(NMA) - Table C2 Quarterly Budgeted Financial Performance by Functional Classification for 3rd Quarter ended 31 March 2020 (Figures Finalised as at 2020/05/14)</t>
  </si>
  <si>
    <t>Eastern Cape: Dr Beyers Naude(EC101) - Table C2 Quarterly Budgeted Financial Performance by Functional Classification for 3rd Quarter ended 31 March 2020 (Figures Finalised as at 2020/05/14)</t>
  </si>
  <si>
    <t>Eastern Cape: Blue Crane Route(EC102) - Table C2 Quarterly Budgeted Financial Performance by Functional Classification for 3rd Quarter ended 31 March 2020 (Figures Finalised as at 2020/05/14)</t>
  </si>
  <si>
    <t>Eastern Cape: Makana(EC104) - Table C2 Quarterly Budgeted Financial Performance by Functional Classification for 3rd Quarter ended 31 March 2020 (Figures Finalised as at 2020/05/14)</t>
  </si>
  <si>
    <t>Eastern Cape: Ndlambe(EC105) - Table C2 Quarterly Budgeted Financial Performance by Functional Classification for 3rd Quarter ended 31 March 2020 (Figures Finalised as at 2020/05/14)</t>
  </si>
  <si>
    <t>Eastern Cape: Sundays River Valley(EC106) - Table C2 Quarterly Budgeted Financial Performance by Functional Classification for 3rd Quarter ended 31 March 2020 (Figures Finalised as at 2020/05/14)</t>
  </si>
  <si>
    <t>Eastern Cape: Kouga(EC108) - Table C2 Quarterly Budgeted Financial Performance by Functional Classification for 3rd Quarter ended 31 March 2020 (Figures Finalised as at 2020/05/14)</t>
  </si>
  <si>
    <t>Eastern Cape: Kou-Kamma(EC109) - Table C2 Quarterly Budgeted Financial Performance by Functional Classification for 3rd Quarter ended 31 March 2020 (Figures Finalised as at 2020/05/14)</t>
  </si>
  <si>
    <t>Eastern Cape: Sarah Baartman(DC10) - Table C2 Quarterly Budgeted Financial Performance by Functional Classification for 3rd Quarter ended 31 March 2020 (Figures Finalised as at 2020/05/14)</t>
  </si>
  <si>
    <t>Eastern Cape: Mbhashe(EC121) - Table C2 Quarterly Budgeted Financial Performance by Functional Classification for 3rd Quarter ended 31 March 2020 (Figures Finalised as at 2020/05/14)</t>
  </si>
  <si>
    <t>Eastern Cape: Mnquma(EC122) - Table C2 Quarterly Budgeted Financial Performance by Functional Classification for 3rd Quarter ended 31 March 2020 (Figures Finalised as at 2020/05/14)</t>
  </si>
  <si>
    <t>Eastern Cape: Great Kei(EC123) - Table C2 Quarterly Budgeted Financial Performance by Functional Classification for 3rd Quarter ended 31 March 2020 (Figures Finalised as at 2020/05/14)</t>
  </si>
  <si>
    <t>Eastern Cape: Amahlathi(EC124) - Table C2 Quarterly Budgeted Financial Performance by Functional Classification for 3rd Quarter ended 31 March 2020 (Figures Finalised as at 2020/05/14)</t>
  </si>
  <si>
    <t>Eastern Cape: Ngqushwa(EC126) - Table C2 Quarterly Budgeted Financial Performance by Functional Classification for 3rd Quarter ended 31 March 2020 (Figures Finalised as at 2020/05/14)</t>
  </si>
  <si>
    <t>Eastern Cape: Raymond Mhlaba(EC129) - Table C2 Quarterly Budgeted Financial Performance by Functional Classification for 3rd Quarter ended 31 March 2020 (Figures Finalised as at 2020/05/14)</t>
  </si>
  <si>
    <t>Eastern Cape: Amathole(DC12) - Table C2 Quarterly Budgeted Financial Performance by Functional Classification for 3rd Quarter ended 31 March 2020 (Figures Finalised as at 2020/05/14)</t>
  </si>
  <si>
    <t>Eastern Cape: Inxuba Yethemba(EC131) - Table C2 Quarterly Budgeted Financial Performance by Functional Classification for 3rd Quarter ended 31 March 2020 (Figures Finalised as at 2020/05/14)</t>
  </si>
  <si>
    <t>Eastern Cape: Intsika Yethu(EC135) - Table C2 Quarterly Budgeted Financial Performance by Functional Classification for 3rd Quarter ended 31 March 2020 (Figures Finalised as at 2020/05/14)</t>
  </si>
  <si>
    <t>Eastern Cape: Emalahleni (EC)(EC136) - Table C2 Quarterly Budgeted Financial Performance by Functional Classification for 3rd Quarter ended 31 March 2020 (Figures Finalised as at 2020/05/14)</t>
  </si>
  <si>
    <t>Eastern Cape: Engcobo(EC137) - Table C2 Quarterly Budgeted Financial Performance by Functional Classification for 3rd Quarter ended 31 March 2020 (Figures Finalised as at 2020/05/14)</t>
  </si>
  <si>
    <t>Eastern Cape: Sakhisizwe(EC138) - Table C2 Quarterly Budgeted Financial Performance by Functional Classification for 3rd Quarter ended 31 March 2020 (Figures Finalised as at 2020/05/14)</t>
  </si>
  <si>
    <t>Eastern Cape: Enoch Mgijima(EC139) - Table C2 Quarterly Budgeted Financial Performance by Functional Classification for 3rd Quarter ended 31 March 2020 (Figures Finalised as at 2020/05/14)</t>
  </si>
  <si>
    <t>Eastern Cape: Chris Hani(DC13) - Table C2 Quarterly Budgeted Financial Performance by Functional Classification for 3rd Quarter ended 31 March 2020 (Figures Finalised as at 2020/05/14)</t>
  </si>
  <si>
    <t>Eastern Cape: Elundini(EC141) - Table C2 Quarterly Budgeted Financial Performance by Functional Classification for 3rd Quarter ended 31 March 2020 (Figures Finalised as at 2020/05/14)</t>
  </si>
  <si>
    <t>Eastern Cape: Senqu(EC142) - Table C2 Quarterly Budgeted Financial Performance by Functional Classification for 3rd Quarter ended 31 March 2020 (Figures Finalised as at 2020/05/14)</t>
  </si>
  <si>
    <t>Eastern Cape: Walter Sisulu(EC145) - Table C2 Quarterly Budgeted Financial Performance by Functional Classification for 3rd Quarter ended 31 March 2020 (Figures Finalised as at 2020/05/14)</t>
  </si>
  <si>
    <t>Eastern Cape: Joe Gqabi(DC14) - Table C2 Quarterly Budgeted Financial Performance by Functional Classification for 3rd Quarter ended 31 March 2020 (Figures Finalised as at 2020/05/14)</t>
  </si>
  <si>
    <t>Eastern Cape: Ngquza Hills(EC153) - Table C2 Quarterly Budgeted Financial Performance by Functional Classification for 3rd Quarter ended 31 March 2020 (Figures Finalised as at 2020/05/14)</t>
  </si>
  <si>
    <t>Eastern Cape: Port St Johns(EC154) - Table C2 Quarterly Budgeted Financial Performance by Functional Classification for 3rd Quarter ended 31 March 2020 (Figures Finalised as at 2020/05/14)</t>
  </si>
  <si>
    <t>Eastern Cape: Nyandeni(EC155) - Table C2 Quarterly Budgeted Financial Performance by Functional Classification for 3rd Quarter ended 31 March 2020 (Figures Finalised as at 2020/05/14)</t>
  </si>
  <si>
    <t>Eastern Cape: Mhlontlo(EC156) - Table C2 Quarterly Budgeted Financial Performance by Functional Classification for 3rd Quarter ended 31 March 2020 (Figures Finalised as at 2020/05/14)</t>
  </si>
  <si>
    <t>Eastern Cape: King Sabata Dalindyebo(EC157) - Table C2 Quarterly Budgeted Financial Performance by Functional Classification for 3rd Quarter ended 31 March 2020 (Figures Finalised as at 2020/05/14)</t>
  </si>
  <si>
    <t>Eastern Cape: O R Tambo(DC15) - Table C2 Quarterly Budgeted Financial Performance by Functional Classification for 3rd Quarter ended 31 March 2020 (Figures Finalised as at 2020/05/14)</t>
  </si>
  <si>
    <t>Eastern Cape: Matatiele(EC441) - Table C2 Quarterly Budgeted Financial Performance by Functional Classification for 3rd Quarter ended 31 March 2020 (Figures Finalised as at 2020/05/14)</t>
  </si>
  <si>
    <t>Eastern Cape: Umzimvubu(EC442) - Table C2 Quarterly Budgeted Financial Performance by Functional Classification for 3rd Quarter ended 31 March 2020 (Figures Finalised as at 2020/05/14)</t>
  </si>
  <si>
    <t>Eastern Cape: Mbizana(EC443) - Table C2 Quarterly Budgeted Financial Performance by Functional Classification for 3rd Quarter ended 31 March 2020 (Figures Finalised as at 2020/05/14)</t>
  </si>
  <si>
    <t>Eastern Cape: Ntabankulu(EC444) - Table C2 Quarterly Budgeted Financial Performance by Functional Classification for 3rd Quarter ended 31 March 2020 (Figures Finalised as at 2020/05/14)</t>
  </si>
  <si>
    <t>Eastern Cape: Alfred Nzo(DC44) - Table C2 Quarterly Budgeted Financial Performance by Functional Classification for 3rd Quarter ended 31 March 2020 (Figures Finalised as at 2020/05/14)</t>
  </si>
  <si>
    <t>Summary - Table C2 Quarterly Budgeted Financial Performance by Functional Classification for 3rd Quarter ended 31 March 2020 (Figures Finalised as at 2020/05/14)</t>
  </si>
  <si>
    <t xml:space="preserve">Surplus/(Deficit)
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</si>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</sst>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9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9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9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Border="1" applyAlignment="1" applyProtection="1">
      <alignment horizontal="center"/>
      <protection/>
    </xf>
    <xf numFmtId="180" fontId="3" fillId="0" borderId="20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80" fontId="3" fillId="0" borderId="28" xfId="0" applyNumberFormat="1" applyFont="1" applyFill="1" applyBorder="1" applyAlignment="1" applyProtection="1">
      <alignment/>
      <protection/>
    </xf>
    <xf numFmtId="180" fontId="3" fillId="0" borderId="29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9" fontId="3" fillId="0" borderId="14" xfId="0" applyNumberFormat="1" applyFont="1" applyFill="1" applyBorder="1" applyAlignment="1" applyProtection="1">
      <alignment/>
      <protection/>
    </xf>
    <xf numFmtId="180" fontId="3" fillId="0" borderId="24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11308691018</v>
      </c>
      <c r="D5" s="19">
        <f>SUM(D6:D8)</f>
        <v>0</v>
      </c>
      <c r="E5" s="20">
        <f t="shared" si="0"/>
        <v>14878554787</v>
      </c>
      <c r="F5" s="21">
        <f t="shared" si="0"/>
        <v>15096697341</v>
      </c>
      <c r="G5" s="21">
        <f t="shared" si="0"/>
        <v>6667630344</v>
      </c>
      <c r="H5" s="21">
        <f t="shared" si="0"/>
        <v>465516590</v>
      </c>
      <c r="I5" s="21">
        <f t="shared" si="0"/>
        <v>295243888</v>
      </c>
      <c r="J5" s="21">
        <f t="shared" si="0"/>
        <v>7428390822</v>
      </c>
      <c r="K5" s="21">
        <f t="shared" si="0"/>
        <v>548016946</v>
      </c>
      <c r="L5" s="21">
        <f t="shared" si="0"/>
        <v>264881225</v>
      </c>
      <c r="M5" s="21">
        <f t="shared" si="0"/>
        <v>2377876704</v>
      </c>
      <c r="N5" s="21">
        <f t="shared" si="0"/>
        <v>3190774875</v>
      </c>
      <c r="O5" s="21">
        <f t="shared" si="0"/>
        <v>510834283</v>
      </c>
      <c r="P5" s="21">
        <f t="shared" si="0"/>
        <v>366721455</v>
      </c>
      <c r="Q5" s="21">
        <f t="shared" si="0"/>
        <v>2094105464</v>
      </c>
      <c r="R5" s="21">
        <f t="shared" si="0"/>
        <v>2971661202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13590826899</v>
      </c>
      <c r="X5" s="21">
        <f t="shared" si="0"/>
        <v>11534098309</v>
      </c>
      <c r="Y5" s="21">
        <f t="shared" si="0"/>
        <v>2056728590</v>
      </c>
      <c r="Z5" s="4">
        <f>+IF(X5&lt;&gt;0,+(Y5/X5)*100,0)</f>
        <v>17.831724118348678</v>
      </c>
      <c r="AA5" s="19">
        <f>SUM(AA6:AA8)</f>
        <v>15096697341</v>
      </c>
    </row>
    <row r="6" spans="1:27" ht="12.75">
      <c r="A6" s="5" t="s">
        <v>32</v>
      </c>
      <c r="B6" s="3"/>
      <c r="C6" s="22">
        <v>389054794</v>
      </c>
      <c r="D6" s="22"/>
      <c r="E6" s="23">
        <v>842332615</v>
      </c>
      <c r="F6" s="24">
        <v>889959708</v>
      </c>
      <c r="G6" s="24">
        <v>134859272</v>
      </c>
      <c r="H6" s="24">
        <v>4489311</v>
      </c>
      <c r="I6" s="24">
        <v>3193187</v>
      </c>
      <c r="J6" s="24">
        <v>142541770</v>
      </c>
      <c r="K6" s="24">
        <v>5405122</v>
      </c>
      <c r="L6" s="24">
        <v>-32140102</v>
      </c>
      <c r="M6" s="24">
        <v>185503767</v>
      </c>
      <c r="N6" s="24">
        <v>158768787</v>
      </c>
      <c r="O6" s="24">
        <v>6780874</v>
      </c>
      <c r="P6" s="24">
        <v>6156311</v>
      </c>
      <c r="Q6" s="24">
        <v>91660347</v>
      </c>
      <c r="R6" s="24">
        <v>104597532</v>
      </c>
      <c r="S6" s="24"/>
      <c r="T6" s="24"/>
      <c r="U6" s="24"/>
      <c r="V6" s="24"/>
      <c r="W6" s="24">
        <v>405908089</v>
      </c>
      <c r="X6" s="24">
        <v>680669672</v>
      </c>
      <c r="Y6" s="24">
        <v>-274761583</v>
      </c>
      <c r="Z6" s="6">
        <v>-40.37</v>
      </c>
      <c r="AA6" s="22">
        <v>889959708</v>
      </c>
    </row>
    <row r="7" spans="1:27" ht="12.75">
      <c r="A7" s="5" t="s">
        <v>33</v>
      </c>
      <c r="B7" s="3"/>
      <c r="C7" s="25">
        <v>10919634254</v>
      </c>
      <c r="D7" s="25"/>
      <c r="E7" s="26">
        <v>14021639739</v>
      </c>
      <c r="F7" s="27">
        <v>14192155200</v>
      </c>
      <c r="G7" s="27">
        <v>6532476947</v>
      </c>
      <c r="H7" s="27">
        <v>461027279</v>
      </c>
      <c r="I7" s="27">
        <v>292050701</v>
      </c>
      <c r="J7" s="27">
        <v>7285554927</v>
      </c>
      <c r="K7" s="27">
        <v>542611824</v>
      </c>
      <c r="L7" s="27">
        <v>297021327</v>
      </c>
      <c r="M7" s="27">
        <v>2192372937</v>
      </c>
      <c r="N7" s="27">
        <v>3032006088</v>
      </c>
      <c r="O7" s="27">
        <v>504053409</v>
      </c>
      <c r="P7" s="27">
        <v>360565144</v>
      </c>
      <c r="Q7" s="27">
        <v>2002445117</v>
      </c>
      <c r="R7" s="27">
        <v>2867063670</v>
      </c>
      <c r="S7" s="27"/>
      <c r="T7" s="27"/>
      <c r="U7" s="27"/>
      <c r="V7" s="27"/>
      <c r="W7" s="27">
        <v>13184624685</v>
      </c>
      <c r="X7" s="27">
        <v>10842491810</v>
      </c>
      <c r="Y7" s="27">
        <v>2342132875</v>
      </c>
      <c r="Z7" s="7">
        <v>21.6</v>
      </c>
      <c r="AA7" s="25">
        <v>14192155200</v>
      </c>
    </row>
    <row r="8" spans="1:27" ht="12.75">
      <c r="A8" s="5" t="s">
        <v>34</v>
      </c>
      <c r="B8" s="3"/>
      <c r="C8" s="22">
        <v>1970</v>
      </c>
      <c r="D8" s="22"/>
      <c r="E8" s="23">
        <v>14582433</v>
      </c>
      <c r="F8" s="24">
        <v>14582433</v>
      </c>
      <c r="G8" s="24">
        <v>294125</v>
      </c>
      <c r="H8" s="24"/>
      <c r="I8" s="24"/>
      <c r="J8" s="24">
        <v>294125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294125</v>
      </c>
      <c r="X8" s="24">
        <v>10936827</v>
      </c>
      <c r="Y8" s="24">
        <v>-10642702</v>
      </c>
      <c r="Z8" s="6">
        <v>-97.31</v>
      </c>
      <c r="AA8" s="22">
        <v>14582433</v>
      </c>
    </row>
    <row r="9" spans="1:27" ht="12.75">
      <c r="A9" s="2" t="s">
        <v>35</v>
      </c>
      <c r="B9" s="3"/>
      <c r="C9" s="19">
        <f aca="true" t="shared" si="1" ref="C9:Y9">SUM(C10:C14)</f>
        <v>734224742</v>
      </c>
      <c r="D9" s="19">
        <f>SUM(D10:D14)</f>
        <v>0</v>
      </c>
      <c r="E9" s="20">
        <f t="shared" si="1"/>
        <v>2451176736</v>
      </c>
      <c r="F9" s="21">
        <f t="shared" si="1"/>
        <v>2720470048</v>
      </c>
      <c r="G9" s="21">
        <f t="shared" si="1"/>
        <v>77078531</v>
      </c>
      <c r="H9" s="21">
        <f t="shared" si="1"/>
        <v>33853441</v>
      </c>
      <c r="I9" s="21">
        <f t="shared" si="1"/>
        <v>37999492</v>
      </c>
      <c r="J9" s="21">
        <f t="shared" si="1"/>
        <v>148931464</v>
      </c>
      <c r="K9" s="21">
        <f t="shared" si="1"/>
        <v>41695516</v>
      </c>
      <c r="L9" s="21">
        <f t="shared" si="1"/>
        <v>29663392</v>
      </c>
      <c r="M9" s="21">
        <f t="shared" si="1"/>
        <v>85918587</v>
      </c>
      <c r="N9" s="21">
        <f t="shared" si="1"/>
        <v>157277495</v>
      </c>
      <c r="O9" s="21">
        <f t="shared" si="1"/>
        <v>210307973</v>
      </c>
      <c r="P9" s="21">
        <f t="shared" si="1"/>
        <v>45160422</v>
      </c>
      <c r="Q9" s="21">
        <f t="shared" si="1"/>
        <v>146314079</v>
      </c>
      <c r="R9" s="21">
        <f t="shared" si="1"/>
        <v>401782474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707991433</v>
      </c>
      <c r="X9" s="21">
        <f t="shared" si="1"/>
        <v>2045836126</v>
      </c>
      <c r="Y9" s="21">
        <f t="shared" si="1"/>
        <v>-1337844693</v>
      </c>
      <c r="Z9" s="4">
        <f>+IF(X9&lt;&gt;0,+(Y9/X9)*100,0)</f>
        <v>-65.39354134955772</v>
      </c>
      <c r="AA9" s="19">
        <f>SUM(AA10:AA14)</f>
        <v>2720470048</v>
      </c>
    </row>
    <row r="10" spans="1:27" ht="12.75">
      <c r="A10" s="5" t="s">
        <v>36</v>
      </c>
      <c r="B10" s="3"/>
      <c r="C10" s="22">
        <v>147167633</v>
      </c>
      <c r="D10" s="22"/>
      <c r="E10" s="23">
        <v>240289337</v>
      </c>
      <c r="F10" s="24">
        <v>239701460</v>
      </c>
      <c r="G10" s="24">
        <v>10571714</v>
      </c>
      <c r="H10" s="24">
        <v>13279633</v>
      </c>
      <c r="I10" s="24">
        <v>14328916</v>
      </c>
      <c r="J10" s="24">
        <v>38180263</v>
      </c>
      <c r="K10" s="24">
        <v>9021908</v>
      </c>
      <c r="L10" s="24">
        <v>2624022</v>
      </c>
      <c r="M10" s="24">
        <v>8768805</v>
      </c>
      <c r="N10" s="24">
        <v>20414735</v>
      </c>
      <c r="O10" s="24">
        <v>6207669</v>
      </c>
      <c r="P10" s="24">
        <v>17943321</v>
      </c>
      <c r="Q10" s="24">
        <v>11748064</v>
      </c>
      <c r="R10" s="24">
        <v>35899054</v>
      </c>
      <c r="S10" s="24"/>
      <c r="T10" s="24"/>
      <c r="U10" s="24"/>
      <c r="V10" s="24"/>
      <c r="W10" s="24">
        <v>94494052</v>
      </c>
      <c r="X10" s="24">
        <v>180054008</v>
      </c>
      <c r="Y10" s="24">
        <v>-85559956</v>
      </c>
      <c r="Z10" s="6">
        <v>-47.52</v>
      </c>
      <c r="AA10" s="22">
        <v>239701460</v>
      </c>
    </row>
    <row r="11" spans="1:27" ht="12.75">
      <c r="A11" s="5" t="s">
        <v>37</v>
      </c>
      <c r="B11" s="3"/>
      <c r="C11" s="22">
        <v>36695393</v>
      </c>
      <c r="D11" s="22"/>
      <c r="E11" s="23">
        <v>95826612</v>
      </c>
      <c r="F11" s="24">
        <v>92599405</v>
      </c>
      <c r="G11" s="24">
        <v>2545892</v>
      </c>
      <c r="H11" s="24">
        <v>1042103</v>
      </c>
      <c r="I11" s="24">
        <v>912853</v>
      </c>
      <c r="J11" s="24">
        <v>4500848</v>
      </c>
      <c r="K11" s="24">
        <v>1130476</v>
      </c>
      <c r="L11" s="24">
        <v>588311</v>
      </c>
      <c r="M11" s="24">
        <v>1490995</v>
      </c>
      <c r="N11" s="24">
        <v>3209782</v>
      </c>
      <c r="O11" s="24">
        <v>4514820</v>
      </c>
      <c r="P11" s="24">
        <v>1069050</v>
      </c>
      <c r="Q11" s="24">
        <v>1364138</v>
      </c>
      <c r="R11" s="24">
        <v>6948008</v>
      </c>
      <c r="S11" s="24"/>
      <c r="T11" s="24"/>
      <c r="U11" s="24"/>
      <c r="V11" s="24"/>
      <c r="W11" s="24">
        <v>14658638</v>
      </c>
      <c r="X11" s="24">
        <v>71524432</v>
      </c>
      <c r="Y11" s="24">
        <v>-56865794</v>
      </c>
      <c r="Z11" s="6">
        <v>-79.51</v>
      </c>
      <c r="AA11" s="22">
        <v>92599405</v>
      </c>
    </row>
    <row r="12" spans="1:27" ht="12.75">
      <c r="A12" s="5" t="s">
        <v>38</v>
      </c>
      <c r="B12" s="3"/>
      <c r="C12" s="22">
        <v>333859478</v>
      </c>
      <c r="D12" s="22"/>
      <c r="E12" s="23">
        <v>1087143707</v>
      </c>
      <c r="F12" s="24">
        <v>1095561016</v>
      </c>
      <c r="G12" s="24">
        <v>59894367</v>
      </c>
      <c r="H12" s="24">
        <v>19626881</v>
      </c>
      <c r="I12" s="24">
        <v>16175738</v>
      </c>
      <c r="J12" s="24">
        <v>95696986</v>
      </c>
      <c r="K12" s="24">
        <v>18387772</v>
      </c>
      <c r="L12" s="24">
        <v>6183258</v>
      </c>
      <c r="M12" s="24">
        <v>40595607</v>
      </c>
      <c r="N12" s="24">
        <v>65166637</v>
      </c>
      <c r="O12" s="24">
        <v>180119420</v>
      </c>
      <c r="P12" s="24">
        <v>15708853</v>
      </c>
      <c r="Q12" s="24">
        <v>39354756</v>
      </c>
      <c r="R12" s="24">
        <v>235183029</v>
      </c>
      <c r="S12" s="24"/>
      <c r="T12" s="24"/>
      <c r="U12" s="24"/>
      <c r="V12" s="24"/>
      <c r="W12" s="24">
        <v>396046652</v>
      </c>
      <c r="X12" s="24">
        <v>823333351</v>
      </c>
      <c r="Y12" s="24">
        <v>-427286699</v>
      </c>
      <c r="Z12" s="6">
        <v>-51.9</v>
      </c>
      <c r="AA12" s="22">
        <v>1095561016</v>
      </c>
    </row>
    <row r="13" spans="1:27" ht="12.75">
      <c r="A13" s="5" t="s">
        <v>39</v>
      </c>
      <c r="B13" s="3"/>
      <c r="C13" s="22">
        <v>206488479</v>
      </c>
      <c r="D13" s="22"/>
      <c r="E13" s="23">
        <v>903506314</v>
      </c>
      <c r="F13" s="24">
        <v>1167244473</v>
      </c>
      <c r="G13" s="24">
        <v>3319203</v>
      </c>
      <c r="H13" s="24">
        <v>238070</v>
      </c>
      <c r="I13" s="24">
        <v>6403470</v>
      </c>
      <c r="J13" s="24">
        <v>9960743</v>
      </c>
      <c r="K13" s="24">
        <v>11187969</v>
      </c>
      <c r="L13" s="24">
        <v>18169083</v>
      </c>
      <c r="M13" s="24">
        <v>34843047</v>
      </c>
      <c r="N13" s="24">
        <v>64200099</v>
      </c>
      <c r="O13" s="24">
        <v>19185306</v>
      </c>
      <c r="P13" s="24">
        <v>8283414</v>
      </c>
      <c r="Q13" s="24">
        <v>52680242</v>
      </c>
      <c r="R13" s="24">
        <v>80148962</v>
      </c>
      <c r="S13" s="24"/>
      <c r="T13" s="24"/>
      <c r="U13" s="24"/>
      <c r="V13" s="24"/>
      <c r="W13" s="24">
        <v>154309804</v>
      </c>
      <c r="X13" s="24">
        <v>875433339</v>
      </c>
      <c r="Y13" s="24">
        <v>-721123535</v>
      </c>
      <c r="Z13" s="6">
        <v>-82.37</v>
      </c>
      <c r="AA13" s="22">
        <v>1167244473</v>
      </c>
    </row>
    <row r="14" spans="1:27" ht="12.75">
      <c r="A14" s="5" t="s">
        <v>40</v>
      </c>
      <c r="B14" s="3"/>
      <c r="C14" s="25">
        <v>10013759</v>
      </c>
      <c r="D14" s="25"/>
      <c r="E14" s="26">
        <v>124410766</v>
      </c>
      <c r="F14" s="27">
        <v>125363694</v>
      </c>
      <c r="G14" s="27">
        <v>747355</v>
      </c>
      <c r="H14" s="27">
        <v>-333246</v>
      </c>
      <c r="I14" s="27">
        <v>178515</v>
      </c>
      <c r="J14" s="27">
        <v>592624</v>
      </c>
      <c r="K14" s="27">
        <v>1967391</v>
      </c>
      <c r="L14" s="27">
        <v>2098718</v>
      </c>
      <c r="M14" s="27">
        <v>220133</v>
      </c>
      <c r="N14" s="27">
        <v>4286242</v>
      </c>
      <c r="O14" s="27">
        <v>280758</v>
      </c>
      <c r="P14" s="27">
        <v>2155784</v>
      </c>
      <c r="Q14" s="27">
        <v>41166879</v>
      </c>
      <c r="R14" s="27">
        <v>43603421</v>
      </c>
      <c r="S14" s="27"/>
      <c r="T14" s="27"/>
      <c r="U14" s="27"/>
      <c r="V14" s="27"/>
      <c r="W14" s="27">
        <v>48482287</v>
      </c>
      <c r="X14" s="27">
        <v>95490996</v>
      </c>
      <c r="Y14" s="27">
        <v>-47008709</v>
      </c>
      <c r="Z14" s="7">
        <v>-49.23</v>
      </c>
      <c r="AA14" s="25">
        <v>125363694</v>
      </c>
    </row>
    <row r="15" spans="1:27" ht="12.75">
      <c r="A15" s="2" t="s">
        <v>41</v>
      </c>
      <c r="B15" s="8"/>
      <c r="C15" s="19">
        <f aca="true" t="shared" si="2" ref="C15:Y15">SUM(C16:C18)</f>
        <v>2515540551</v>
      </c>
      <c r="D15" s="19">
        <f>SUM(D16:D18)</f>
        <v>0</v>
      </c>
      <c r="E15" s="20">
        <f t="shared" si="2"/>
        <v>4882220215</v>
      </c>
      <c r="F15" s="21">
        <f t="shared" si="2"/>
        <v>4141835854</v>
      </c>
      <c r="G15" s="21">
        <f t="shared" si="2"/>
        <v>190937416</v>
      </c>
      <c r="H15" s="21">
        <f t="shared" si="2"/>
        <v>106721905</v>
      </c>
      <c r="I15" s="21">
        <f t="shared" si="2"/>
        <v>138143915</v>
      </c>
      <c r="J15" s="21">
        <f t="shared" si="2"/>
        <v>435803236</v>
      </c>
      <c r="K15" s="21">
        <f t="shared" si="2"/>
        <v>218529344</v>
      </c>
      <c r="L15" s="21">
        <f t="shared" si="2"/>
        <v>197368970</v>
      </c>
      <c r="M15" s="21">
        <f t="shared" si="2"/>
        <v>476313257</v>
      </c>
      <c r="N15" s="21">
        <f t="shared" si="2"/>
        <v>892211571</v>
      </c>
      <c r="O15" s="21">
        <f t="shared" si="2"/>
        <v>223762150</v>
      </c>
      <c r="P15" s="21">
        <f t="shared" si="2"/>
        <v>169149727</v>
      </c>
      <c r="Q15" s="21">
        <f t="shared" si="2"/>
        <v>277693045</v>
      </c>
      <c r="R15" s="21">
        <f t="shared" si="2"/>
        <v>670604922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1998619729</v>
      </c>
      <c r="X15" s="21">
        <f t="shared" si="2"/>
        <v>3121361036</v>
      </c>
      <c r="Y15" s="21">
        <f t="shared" si="2"/>
        <v>-1122741307</v>
      </c>
      <c r="Z15" s="4">
        <f>+IF(X15&lt;&gt;0,+(Y15/X15)*100,0)</f>
        <v>-35.96960729793642</v>
      </c>
      <c r="AA15" s="19">
        <f>SUM(AA16:AA18)</f>
        <v>4141835854</v>
      </c>
    </row>
    <row r="16" spans="1:27" ht="12.75">
      <c r="A16" s="5" t="s">
        <v>42</v>
      </c>
      <c r="B16" s="3"/>
      <c r="C16" s="22">
        <v>1111158502</v>
      </c>
      <c r="D16" s="22"/>
      <c r="E16" s="23">
        <v>2935276026</v>
      </c>
      <c r="F16" s="24">
        <v>2008799015</v>
      </c>
      <c r="G16" s="24">
        <v>62964497</v>
      </c>
      <c r="H16" s="24">
        <v>71204548</v>
      </c>
      <c r="I16" s="24">
        <v>88010501</v>
      </c>
      <c r="J16" s="24">
        <v>222179546</v>
      </c>
      <c r="K16" s="24">
        <v>77603144</v>
      </c>
      <c r="L16" s="24">
        <v>140541535</v>
      </c>
      <c r="M16" s="24">
        <v>324553564</v>
      </c>
      <c r="N16" s="24">
        <v>542698243</v>
      </c>
      <c r="O16" s="24">
        <v>71581726</v>
      </c>
      <c r="P16" s="24">
        <v>49688308</v>
      </c>
      <c r="Q16" s="24">
        <v>133141179</v>
      </c>
      <c r="R16" s="24">
        <v>254411213</v>
      </c>
      <c r="S16" s="24"/>
      <c r="T16" s="24"/>
      <c r="U16" s="24"/>
      <c r="V16" s="24"/>
      <c r="W16" s="24">
        <v>1019289002</v>
      </c>
      <c r="X16" s="24">
        <v>1516466638</v>
      </c>
      <c r="Y16" s="24">
        <v>-497177636</v>
      </c>
      <c r="Z16" s="6">
        <v>-32.79</v>
      </c>
      <c r="AA16" s="22">
        <v>2008799015</v>
      </c>
    </row>
    <row r="17" spans="1:27" ht="12.75">
      <c r="A17" s="5" t="s">
        <v>43</v>
      </c>
      <c r="B17" s="3"/>
      <c r="C17" s="22">
        <v>1395152392</v>
      </c>
      <c r="D17" s="22"/>
      <c r="E17" s="23">
        <v>1900334100</v>
      </c>
      <c r="F17" s="24">
        <v>2081404129</v>
      </c>
      <c r="G17" s="24">
        <v>127360755</v>
      </c>
      <c r="H17" s="24">
        <v>35176378</v>
      </c>
      <c r="I17" s="24">
        <v>49756203</v>
      </c>
      <c r="J17" s="24">
        <v>212293336</v>
      </c>
      <c r="K17" s="24">
        <v>140292635</v>
      </c>
      <c r="L17" s="24">
        <v>56556106</v>
      </c>
      <c r="M17" s="24">
        <v>151156025</v>
      </c>
      <c r="N17" s="24">
        <v>348004766</v>
      </c>
      <c r="O17" s="24">
        <v>151106729</v>
      </c>
      <c r="P17" s="24">
        <v>116097415</v>
      </c>
      <c r="Q17" s="24">
        <v>144437588</v>
      </c>
      <c r="R17" s="24">
        <v>411641732</v>
      </c>
      <c r="S17" s="24"/>
      <c r="T17" s="24"/>
      <c r="U17" s="24"/>
      <c r="V17" s="24"/>
      <c r="W17" s="24">
        <v>971939834</v>
      </c>
      <c r="X17" s="24">
        <v>1566169884</v>
      </c>
      <c r="Y17" s="24">
        <v>-594230050</v>
      </c>
      <c r="Z17" s="6">
        <v>-37.94</v>
      </c>
      <c r="AA17" s="22">
        <v>2081404129</v>
      </c>
    </row>
    <row r="18" spans="1:27" ht="12.75">
      <c r="A18" s="5" t="s">
        <v>44</v>
      </c>
      <c r="B18" s="3"/>
      <c r="C18" s="22">
        <v>9229657</v>
      </c>
      <c r="D18" s="22"/>
      <c r="E18" s="23">
        <v>46610089</v>
      </c>
      <c r="F18" s="24">
        <v>51632710</v>
      </c>
      <c r="G18" s="24">
        <v>612164</v>
      </c>
      <c r="H18" s="24">
        <v>340979</v>
      </c>
      <c r="I18" s="24">
        <v>377211</v>
      </c>
      <c r="J18" s="24">
        <v>1330354</v>
      </c>
      <c r="K18" s="24">
        <v>633565</v>
      </c>
      <c r="L18" s="24">
        <v>271329</v>
      </c>
      <c r="M18" s="24">
        <v>603668</v>
      </c>
      <c r="N18" s="24">
        <v>1508562</v>
      </c>
      <c r="O18" s="24">
        <v>1073695</v>
      </c>
      <c r="P18" s="24">
        <v>3364004</v>
      </c>
      <c r="Q18" s="24">
        <v>114278</v>
      </c>
      <c r="R18" s="24">
        <v>4551977</v>
      </c>
      <c r="S18" s="24"/>
      <c r="T18" s="24"/>
      <c r="U18" s="24"/>
      <c r="V18" s="24"/>
      <c r="W18" s="24">
        <v>7390893</v>
      </c>
      <c r="X18" s="24">
        <v>38724514</v>
      </c>
      <c r="Y18" s="24">
        <v>-31333621</v>
      </c>
      <c r="Z18" s="6">
        <v>-80.91</v>
      </c>
      <c r="AA18" s="22">
        <v>51632710</v>
      </c>
    </row>
    <row r="19" spans="1:27" ht="12.75">
      <c r="A19" s="2" t="s">
        <v>45</v>
      </c>
      <c r="B19" s="8"/>
      <c r="C19" s="19">
        <f aca="true" t="shared" si="3" ref="C19:Y19">SUM(C20:C23)</f>
        <v>9208505046</v>
      </c>
      <c r="D19" s="19">
        <f>SUM(D20:D23)</f>
        <v>0</v>
      </c>
      <c r="E19" s="20">
        <f t="shared" si="3"/>
        <v>28214364566</v>
      </c>
      <c r="F19" s="21">
        <f t="shared" si="3"/>
        <v>29937736130</v>
      </c>
      <c r="G19" s="21">
        <f t="shared" si="3"/>
        <v>1479582547</v>
      </c>
      <c r="H19" s="21">
        <f t="shared" si="3"/>
        <v>521266917</v>
      </c>
      <c r="I19" s="21">
        <f t="shared" si="3"/>
        <v>596414267</v>
      </c>
      <c r="J19" s="21">
        <f t="shared" si="3"/>
        <v>2597263731</v>
      </c>
      <c r="K19" s="21">
        <f t="shared" si="3"/>
        <v>640631619</v>
      </c>
      <c r="L19" s="21">
        <f t="shared" si="3"/>
        <v>618890914</v>
      </c>
      <c r="M19" s="21">
        <f t="shared" si="3"/>
        <v>880192633</v>
      </c>
      <c r="N19" s="21">
        <f t="shared" si="3"/>
        <v>2139715166</v>
      </c>
      <c r="O19" s="21">
        <f t="shared" si="3"/>
        <v>1297698832</v>
      </c>
      <c r="P19" s="21">
        <f t="shared" si="3"/>
        <v>667142188</v>
      </c>
      <c r="Q19" s="21">
        <f t="shared" si="3"/>
        <v>777010916</v>
      </c>
      <c r="R19" s="21">
        <f t="shared" si="3"/>
        <v>2741851936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7478830833</v>
      </c>
      <c r="X19" s="21">
        <f t="shared" si="3"/>
        <v>15215895148</v>
      </c>
      <c r="Y19" s="21">
        <f t="shared" si="3"/>
        <v>-7737064315</v>
      </c>
      <c r="Z19" s="4">
        <f>+IF(X19&lt;&gt;0,+(Y19/X19)*100,0)</f>
        <v>-50.848564870775746</v>
      </c>
      <c r="AA19" s="19">
        <f>SUM(AA20:AA23)</f>
        <v>29937736130</v>
      </c>
    </row>
    <row r="20" spans="1:27" ht="12.75">
      <c r="A20" s="5" t="s">
        <v>46</v>
      </c>
      <c r="B20" s="3"/>
      <c r="C20" s="22">
        <v>3932109114</v>
      </c>
      <c r="D20" s="22"/>
      <c r="E20" s="23">
        <v>18980865443</v>
      </c>
      <c r="F20" s="24">
        <v>19039866928</v>
      </c>
      <c r="G20" s="24">
        <v>786491199</v>
      </c>
      <c r="H20" s="24">
        <v>310426472</v>
      </c>
      <c r="I20" s="24">
        <v>152790402</v>
      </c>
      <c r="J20" s="24">
        <v>1249708073</v>
      </c>
      <c r="K20" s="24">
        <v>315917049</v>
      </c>
      <c r="L20" s="24">
        <v>272740008</v>
      </c>
      <c r="M20" s="24">
        <v>330531276</v>
      </c>
      <c r="N20" s="24">
        <v>919188333</v>
      </c>
      <c r="O20" s="24">
        <v>596791672</v>
      </c>
      <c r="P20" s="24">
        <v>321917652</v>
      </c>
      <c r="Q20" s="24">
        <v>276324382</v>
      </c>
      <c r="R20" s="24">
        <v>1195033706</v>
      </c>
      <c r="S20" s="24"/>
      <c r="T20" s="24"/>
      <c r="U20" s="24"/>
      <c r="V20" s="24"/>
      <c r="W20" s="24">
        <v>3363930112</v>
      </c>
      <c r="X20" s="24">
        <v>7018944779</v>
      </c>
      <c r="Y20" s="24">
        <v>-3655014667</v>
      </c>
      <c r="Z20" s="6">
        <v>-52.07</v>
      </c>
      <c r="AA20" s="22">
        <v>19039866928</v>
      </c>
    </row>
    <row r="21" spans="1:27" ht="12.75">
      <c r="A21" s="5" t="s">
        <v>47</v>
      </c>
      <c r="B21" s="3"/>
      <c r="C21" s="22">
        <v>3305971657</v>
      </c>
      <c r="D21" s="22"/>
      <c r="E21" s="23">
        <v>5595468654</v>
      </c>
      <c r="F21" s="24">
        <v>7183560052</v>
      </c>
      <c r="G21" s="24">
        <v>333779415</v>
      </c>
      <c r="H21" s="24">
        <v>67136944</v>
      </c>
      <c r="I21" s="24">
        <v>257874920</v>
      </c>
      <c r="J21" s="24">
        <v>658791279</v>
      </c>
      <c r="K21" s="24">
        <v>207419430</v>
      </c>
      <c r="L21" s="24">
        <v>187017500</v>
      </c>
      <c r="M21" s="24">
        <v>270007628</v>
      </c>
      <c r="N21" s="24">
        <v>664444558</v>
      </c>
      <c r="O21" s="24">
        <v>379914497</v>
      </c>
      <c r="P21" s="24">
        <v>225930346</v>
      </c>
      <c r="Q21" s="24">
        <v>226158063</v>
      </c>
      <c r="R21" s="24">
        <v>832002906</v>
      </c>
      <c r="S21" s="24"/>
      <c r="T21" s="24"/>
      <c r="U21" s="24"/>
      <c r="V21" s="24"/>
      <c r="W21" s="24">
        <v>2155238743</v>
      </c>
      <c r="X21" s="24">
        <v>5403471059</v>
      </c>
      <c r="Y21" s="24">
        <v>-3248232316</v>
      </c>
      <c r="Z21" s="6">
        <v>-60.11</v>
      </c>
      <c r="AA21" s="22">
        <v>7183560052</v>
      </c>
    </row>
    <row r="22" spans="1:27" ht="12.75">
      <c r="A22" s="5" t="s">
        <v>48</v>
      </c>
      <c r="B22" s="3"/>
      <c r="C22" s="25">
        <v>1002569703</v>
      </c>
      <c r="D22" s="25"/>
      <c r="E22" s="26">
        <v>2100632388</v>
      </c>
      <c r="F22" s="27">
        <v>2147992426</v>
      </c>
      <c r="G22" s="27">
        <v>133576945</v>
      </c>
      <c r="H22" s="27">
        <v>91657330</v>
      </c>
      <c r="I22" s="27">
        <v>109698522</v>
      </c>
      <c r="J22" s="27">
        <v>334932797</v>
      </c>
      <c r="K22" s="27">
        <v>64357900</v>
      </c>
      <c r="L22" s="27">
        <v>96067020</v>
      </c>
      <c r="M22" s="27">
        <v>160862098</v>
      </c>
      <c r="N22" s="27">
        <v>321287018</v>
      </c>
      <c r="O22" s="27">
        <v>190203147</v>
      </c>
      <c r="P22" s="27">
        <v>55920592</v>
      </c>
      <c r="Q22" s="27">
        <v>85195219</v>
      </c>
      <c r="R22" s="27">
        <v>331318958</v>
      </c>
      <c r="S22" s="27"/>
      <c r="T22" s="27"/>
      <c r="U22" s="27"/>
      <c r="V22" s="27"/>
      <c r="W22" s="27">
        <v>987538773</v>
      </c>
      <c r="X22" s="27">
        <v>1609540648</v>
      </c>
      <c r="Y22" s="27">
        <v>-622001875</v>
      </c>
      <c r="Z22" s="7">
        <v>-38.64</v>
      </c>
      <c r="AA22" s="25">
        <v>2147992426</v>
      </c>
    </row>
    <row r="23" spans="1:27" ht="12.75">
      <c r="A23" s="5" t="s">
        <v>49</v>
      </c>
      <c r="B23" s="3"/>
      <c r="C23" s="22">
        <v>967854572</v>
      </c>
      <c r="D23" s="22"/>
      <c r="E23" s="23">
        <v>1537398081</v>
      </c>
      <c r="F23" s="24">
        <v>1566316724</v>
      </c>
      <c r="G23" s="24">
        <v>225734988</v>
      </c>
      <c r="H23" s="24">
        <v>52046171</v>
      </c>
      <c r="I23" s="24">
        <v>76050423</v>
      </c>
      <c r="J23" s="24">
        <v>353831582</v>
      </c>
      <c r="K23" s="24">
        <v>52937240</v>
      </c>
      <c r="L23" s="24">
        <v>63066386</v>
      </c>
      <c r="M23" s="24">
        <v>118791631</v>
      </c>
      <c r="N23" s="24">
        <v>234795257</v>
      </c>
      <c r="O23" s="24">
        <v>130789516</v>
      </c>
      <c r="P23" s="24">
        <v>63373598</v>
      </c>
      <c r="Q23" s="24">
        <v>189333252</v>
      </c>
      <c r="R23" s="24">
        <v>383496366</v>
      </c>
      <c r="S23" s="24"/>
      <c r="T23" s="24"/>
      <c r="U23" s="24"/>
      <c r="V23" s="24"/>
      <c r="W23" s="24">
        <v>972123205</v>
      </c>
      <c r="X23" s="24">
        <v>1183938662</v>
      </c>
      <c r="Y23" s="24">
        <v>-211815457</v>
      </c>
      <c r="Z23" s="6">
        <v>-17.89</v>
      </c>
      <c r="AA23" s="22">
        <v>1566316724</v>
      </c>
    </row>
    <row r="24" spans="1:27" ht="12.75">
      <c r="A24" s="2" t="s">
        <v>50</v>
      </c>
      <c r="B24" s="8" t="s">
        <v>51</v>
      </c>
      <c r="C24" s="19">
        <v>30543216</v>
      </c>
      <c r="D24" s="19"/>
      <c r="E24" s="20">
        <v>118500326</v>
      </c>
      <c r="F24" s="21">
        <v>139338254</v>
      </c>
      <c r="G24" s="21">
        <v>6548413</v>
      </c>
      <c r="H24" s="21">
        <v>2801571</v>
      </c>
      <c r="I24" s="21">
        <v>4455233</v>
      </c>
      <c r="J24" s="21">
        <v>13805217</v>
      </c>
      <c r="K24" s="21">
        <v>2263402</v>
      </c>
      <c r="L24" s="21">
        <v>2774069</v>
      </c>
      <c r="M24" s="21">
        <v>3067126</v>
      </c>
      <c r="N24" s="21">
        <v>8104597</v>
      </c>
      <c r="O24" s="21">
        <v>6919701</v>
      </c>
      <c r="P24" s="21">
        <v>3255814</v>
      </c>
      <c r="Q24" s="21">
        <v>2830282</v>
      </c>
      <c r="R24" s="21">
        <v>13005797</v>
      </c>
      <c r="S24" s="21"/>
      <c r="T24" s="21"/>
      <c r="U24" s="21"/>
      <c r="V24" s="21"/>
      <c r="W24" s="21">
        <v>34915611</v>
      </c>
      <c r="X24" s="21">
        <v>104503511</v>
      </c>
      <c r="Y24" s="21">
        <v>-69587900</v>
      </c>
      <c r="Z24" s="4">
        <v>-66.59</v>
      </c>
      <c r="AA24" s="19">
        <v>139338254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23797504573</v>
      </c>
      <c r="D25" s="40">
        <f>+D5+D9+D15+D19+D24</f>
        <v>0</v>
      </c>
      <c r="E25" s="41">
        <f t="shared" si="4"/>
        <v>50544816630</v>
      </c>
      <c r="F25" s="42">
        <f t="shared" si="4"/>
        <v>52036077627</v>
      </c>
      <c r="G25" s="42">
        <f t="shared" si="4"/>
        <v>8421777251</v>
      </c>
      <c r="H25" s="42">
        <f t="shared" si="4"/>
        <v>1130160424</v>
      </c>
      <c r="I25" s="42">
        <f t="shared" si="4"/>
        <v>1072256795</v>
      </c>
      <c r="J25" s="42">
        <f t="shared" si="4"/>
        <v>10624194470</v>
      </c>
      <c r="K25" s="42">
        <f t="shared" si="4"/>
        <v>1451136827</v>
      </c>
      <c r="L25" s="42">
        <f t="shared" si="4"/>
        <v>1113578570</v>
      </c>
      <c r="M25" s="42">
        <f t="shared" si="4"/>
        <v>3823368307</v>
      </c>
      <c r="N25" s="42">
        <f t="shared" si="4"/>
        <v>6388083704</v>
      </c>
      <c r="O25" s="42">
        <f t="shared" si="4"/>
        <v>2249522939</v>
      </c>
      <c r="P25" s="42">
        <f t="shared" si="4"/>
        <v>1251429606</v>
      </c>
      <c r="Q25" s="42">
        <f t="shared" si="4"/>
        <v>3297953786</v>
      </c>
      <c r="R25" s="42">
        <f t="shared" si="4"/>
        <v>6798906331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23811184505</v>
      </c>
      <c r="X25" s="42">
        <f t="shared" si="4"/>
        <v>32021694130</v>
      </c>
      <c r="Y25" s="42">
        <f t="shared" si="4"/>
        <v>-8210509625</v>
      </c>
      <c r="Z25" s="43">
        <f>+IF(X25&lt;&gt;0,+(Y25/X25)*100,0)</f>
        <v>-25.64045984471466</v>
      </c>
      <c r="AA25" s="40">
        <f>+AA5+AA9+AA15+AA19+AA24</f>
        <v>52036077627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7706793390</v>
      </c>
      <c r="D28" s="19">
        <f>SUM(D29:D31)</f>
        <v>0</v>
      </c>
      <c r="E28" s="20">
        <f t="shared" si="5"/>
        <v>10762096409</v>
      </c>
      <c r="F28" s="21">
        <f t="shared" si="5"/>
        <v>10763398063</v>
      </c>
      <c r="G28" s="21">
        <f t="shared" si="5"/>
        <v>-411035177</v>
      </c>
      <c r="H28" s="21">
        <f t="shared" si="5"/>
        <v>425589682</v>
      </c>
      <c r="I28" s="21">
        <f t="shared" si="5"/>
        <v>579089177</v>
      </c>
      <c r="J28" s="21">
        <f t="shared" si="5"/>
        <v>593643682</v>
      </c>
      <c r="K28" s="21">
        <f t="shared" si="5"/>
        <v>595629596</v>
      </c>
      <c r="L28" s="21">
        <f t="shared" si="5"/>
        <v>514617589</v>
      </c>
      <c r="M28" s="21">
        <f t="shared" si="5"/>
        <v>539895902</v>
      </c>
      <c r="N28" s="21">
        <f t="shared" si="5"/>
        <v>1650143087</v>
      </c>
      <c r="O28" s="21">
        <f t="shared" si="5"/>
        <v>726406055</v>
      </c>
      <c r="P28" s="21">
        <f t="shared" si="5"/>
        <v>503376665</v>
      </c>
      <c r="Q28" s="21">
        <f t="shared" si="5"/>
        <v>647494107</v>
      </c>
      <c r="R28" s="21">
        <f t="shared" si="5"/>
        <v>1877276827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4121063596</v>
      </c>
      <c r="X28" s="21">
        <f t="shared" si="5"/>
        <v>8108574268</v>
      </c>
      <c r="Y28" s="21">
        <f t="shared" si="5"/>
        <v>-3987510672</v>
      </c>
      <c r="Z28" s="4">
        <f>+IF(X28&lt;&gt;0,+(Y28/X28)*100,0)</f>
        <v>-49.17647098253106</v>
      </c>
      <c r="AA28" s="19">
        <f>SUM(AA29:AA31)</f>
        <v>10763398063</v>
      </c>
    </row>
    <row r="29" spans="1:27" ht="12.75">
      <c r="A29" s="5" t="s">
        <v>32</v>
      </c>
      <c r="B29" s="3"/>
      <c r="C29" s="22">
        <v>1950999554</v>
      </c>
      <c r="D29" s="22"/>
      <c r="E29" s="23">
        <v>2436563258</v>
      </c>
      <c r="F29" s="24">
        <v>2501776711</v>
      </c>
      <c r="G29" s="24">
        <v>156652973</v>
      </c>
      <c r="H29" s="24">
        <v>124340566</v>
      </c>
      <c r="I29" s="24">
        <v>158550657</v>
      </c>
      <c r="J29" s="24">
        <v>439544196</v>
      </c>
      <c r="K29" s="24">
        <v>191937416</v>
      </c>
      <c r="L29" s="24">
        <v>150661584</v>
      </c>
      <c r="M29" s="24">
        <v>162365739</v>
      </c>
      <c r="N29" s="24">
        <v>504964739</v>
      </c>
      <c r="O29" s="24">
        <v>178150480</v>
      </c>
      <c r="P29" s="24">
        <v>139467962</v>
      </c>
      <c r="Q29" s="24">
        <v>192937461</v>
      </c>
      <c r="R29" s="24">
        <v>510555903</v>
      </c>
      <c r="S29" s="24"/>
      <c r="T29" s="24"/>
      <c r="U29" s="24"/>
      <c r="V29" s="24"/>
      <c r="W29" s="24">
        <v>1455064838</v>
      </c>
      <c r="X29" s="24">
        <v>1875723296</v>
      </c>
      <c r="Y29" s="24">
        <v>-420658458</v>
      </c>
      <c r="Z29" s="6">
        <v>-22.43</v>
      </c>
      <c r="AA29" s="22">
        <v>2501776711</v>
      </c>
    </row>
    <row r="30" spans="1:27" ht="12.75">
      <c r="A30" s="5" t="s">
        <v>33</v>
      </c>
      <c r="B30" s="3"/>
      <c r="C30" s="25">
        <v>5662775676</v>
      </c>
      <c r="D30" s="25"/>
      <c r="E30" s="26">
        <v>8133451274</v>
      </c>
      <c r="F30" s="27">
        <v>8072516724</v>
      </c>
      <c r="G30" s="27">
        <v>-573308386</v>
      </c>
      <c r="H30" s="27">
        <v>296973421</v>
      </c>
      <c r="I30" s="27">
        <v>409366520</v>
      </c>
      <c r="J30" s="27">
        <v>133031555</v>
      </c>
      <c r="K30" s="27">
        <v>394876348</v>
      </c>
      <c r="L30" s="27">
        <v>355116609</v>
      </c>
      <c r="M30" s="27">
        <v>369456967</v>
      </c>
      <c r="N30" s="27">
        <v>1119449924</v>
      </c>
      <c r="O30" s="27">
        <v>535946241</v>
      </c>
      <c r="P30" s="27">
        <v>359432892</v>
      </c>
      <c r="Q30" s="27">
        <v>450595162</v>
      </c>
      <c r="R30" s="27">
        <v>1345974295</v>
      </c>
      <c r="S30" s="27"/>
      <c r="T30" s="27"/>
      <c r="U30" s="27"/>
      <c r="V30" s="27"/>
      <c r="W30" s="27">
        <v>2598455774</v>
      </c>
      <c r="X30" s="27">
        <v>6091600328</v>
      </c>
      <c r="Y30" s="27">
        <v>-3493144554</v>
      </c>
      <c r="Z30" s="7">
        <v>-57.34</v>
      </c>
      <c r="AA30" s="25">
        <v>8072516724</v>
      </c>
    </row>
    <row r="31" spans="1:27" ht="12.75">
      <c r="A31" s="5" t="s">
        <v>34</v>
      </c>
      <c r="B31" s="3"/>
      <c r="C31" s="22">
        <v>93018160</v>
      </c>
      <c r="D31" s="22"/>
      <c r="E31" s="23">
        <v>192081877</v>
      </c>
      <c r="F31" s="24">
        <v>189104628</v>
      </c>
      <c r="G31" s="24">
        <v>5620236</v>
      </c>
      <c r="H31" s="24">
        <v>4275695</v>
      </c>
      <c r="I31" s="24">
        <v>11172000</v>
      </c>
      <c r="J31" s="24">
        <v>21067931</v>
      </c>
      <c r="K31" s="24">
        <v>8815832</v>
      </c>
      <c r="L31" s="24">
        <v>8839396</v>
      </c>
      <c r="M31" s="24">
        <v>8073196</v>
      </c>
      <c r="N31" s="24">
        <v>25728424</v>
      </c>
      <c r="O31" s="24">
        <v>12309334</v>
      </c>
      <c r="P31" s="24">
        <v>4475811</v>
      </c>
      <c r="Q31" s="24">
        <v>3961484</v>
      </c>
      <c r="R31" s="24">
        <v>20746629</v>
      </c>
      <c r="S31" s="24"/>
      <c r="T31" s="24"/>
      <c r="U31" s="24"/>
      <c r="V31" s="24"/>
      <c r="W31" s="24">
        <v>67542984</v>
      </c>
      <c r="X31" s="24">
        <v>141250644</v>
      </c>
      <c r="Y31" s="24">
        <v>-73707660</v>
      </c>
      <c r="Z31" s="6">
        <v>-52.18</v>
      </c>
      <c r="AA31" s="22">
        <v>189104628</v>
      </c>
    </row>
    <row r="32" spans="1:27" ht="12.75">
      <c r="A32" s="2" t="s">
        <v>35</v>
      </c>
      <c r="B32" s="3"/>
      <c r="C32" s="19">
        <f aca="true" t="shared" si="6" ref="C32:Y32">SUM(C33:C37)</f>
        <v>2242425468</v>
      </c>
      <c r="D32" s="19">
        <f>SUM(D33:D37)</f>
        <v>0</v>
      </c>
      <c r="E32" s="20">
        <f t="shared" si="6"/>
        <v>4225904478</v>
      </c>
      <c r="F32" s="21">
        <f t="shared" si="6"/>
        <v>4285162414</v>
      </c>
      <c r="G32" s="21">
        <f t="shared" si="6"/>
        <v>233053568</v>
      </c>
      <c r="H32" s="21">
        <f t="shared" si="6"/>
        <v>161848953</v>
      </c>
      <c r="I32" s="21">
        <f t="shared" si="6"/>
        <v>292782936</v>
      </c>
      <c r="J32" s="21">
        <f t="shared" si="6"/>
        <v>687685457</v>
      </c>
      <c r="K32" s="21">
        <f t="shared" si="6"/>
        <v>199920203</v>
      </c>
      <c r="L32" s="21">
        <f t="shared" si="6"/>
        <v>197514450</v>
      </c>
      <c r="M32" s="21">
        <f t="shared" si="6"/>
        <v>185581942</v>
      </c>
      <c r="N32" s="21">
        <f t="shared" si="6"/>
        <v>583016595</v>
      </c>
      <c r="O32" s="21">
        <f t="shared" si="6"/>
        <v>303486678</v>
      </c>
      <c r="P32" s="21">
        <f t="shared" si="6"/>
        <v>194304439</v>
      </c>
      <c r="Q32" s="21">
        <f t="shared" si="6"/>
        <v>216653519</v>
      </c>
      <c r="R32" s="21">
        <f t="shared" si="6"/>
        <v>714444636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1985146688</v>
      </c>
      <c r="X32" s="21">
        <f t="shared" si="6"/>
        <v>3221688072</v>
      </c>
      <c r="Y32" s="21">
        <f t="shared" si="6"/>
        <v>-1236541384</v>
      </c>
      <c r="Z32" s="4">
        <f>+IF(X32&lt;&gt;0,+(Y32/X32)*100,0)</f>
        <v>-38.38178483965905</v>
      </c>
      <c r="AA32" s="19">
        <f>SUM(AA33:AA37)</f>
        <v>4285162414</v>
      </c>
    </row>
    <row r="33" spans="1:27" ht="12.75">
      <c r="A33" s="5" t="s">
        <v>36</v>
      </c>
      <c r="B33" s="3"/>
      <c r="C33" s="22">
        <v>535678066</v>
      </c>
      <c r="D33" s="22"/>
      <c r="E33" s="23">
        <v>953775160</v>
      </c>
      <c r="F33" s="24">
        <v>942458374</v>
      </c>
      <c r="G33" s="24">
        <v>48265407</v>
      </c>
      <c r="H33" s="24">
        <v>35084779</v>
      </c>
      <c r="I33" s="24">
        <v>63220846</v>
      </c>
      <c r="J33" s="24">
        <v>146571032</v>
      </c>
      <c r="K33" s="24">
        <v>47999458</v>
      </c>
      <c r="L33" s="24">
        <v>43824953</v>
      </c>
      <c r="M33" s="24">
        <v>40401461</v>
      </c>
      <c r="N33" s="24">
        <v>132225872</v>
      </c>
      <c r="O33" s="24">
        <v>67789764</v>
      </c>
      <c r="P33" s="24">
        <v>43373375</v>
      </c>
      <c r="Q33" s="24">
        <v>78983723</v>
      </c>
      <c r="R33" s="24">
        <v>190146862</v>
      </c>
      <c r="S33" s="24"/>
      <c r="T33" s="24"/>
      <c r="U33" s="24"/>
      <c r="V33" s="24"/>
      <c r="W33" s="24">
        <v>468943766</v>
      </c>
      <c r="X33" s="24">
        <v>705610857</v>
      </c>
      <c r="Y33" s="24">
        <v>-236667091</v>
      </c>
      <c r="Z33" s="6">
        <v>-33.54</v>
      </c>
      <c r="AA33" s="22">
        <v>942458374</v>
      </c>
    </row>
    <row r="34" spans="1:27" ht="12.75">
      <c r="A34" s="5" t="s">
        <v>37</v>
      </c>
      <c r="B34" s="3"/>
      <c r="C34" s="22">
        <v>459214285</v>
      </c>
      <c r="D34" s="22"/>
      <c r="E34" s="23">
        <v>835043530</v>
      </c>
      <c r="F34" s="24">
        <v>842130014</v>
      </c>
      <c r="G34" s="24">
        <v>62184411</v>
      </c>
      <c r="H34" s="24">
        <v>39875122</v>
      </c>
      <c r="I34" s="24">
        <v>77643363</v>
      </c>
      <c r="J34" s="24">
        <v>179702896</v>
      </c>
      <c r="K34" s="24">
        <v>45493757</v>
      </c>
      <c r="L34" s="24">
        <v>46370582</v>
      </c>
      <c r="M34" s="24">
        <v>48188659</v>
      </c>
      <c r="N34" s="24">
        <v>140052998</v>
      </c>
      <c r="O34" s="24">
        <v>73141990</v>
      </c>
      <c r="P34" s="24">
        <v>42458085</v>
      </c>
      <c r="Q34" s="24">
        <v>40472448</v>
      </c>
      <c r="R34" s="24">
        <v>156072523</v>
      </c>
      <c r="S34" s="24"/>
      <c r="T34" s="24"/>
      <c r="U34" s="24"/>
      <c r="V34" s="24"/>
      <c r="W34" s="24">
        <v>475828417</v>
      </c>
      <c r="X34" s="24">
        <v>631908395</v>
      </c>
      <c r="Y34" s="24">
        <v>-156079978</v>
      </c>
      <c r="Z34" s="6">
        <v>-24.7</v>
      </c>
      <c r="AA34" s="22">
        <v>842130014</v>
      </c>
    </row>
    <row r="35" spans="1:27" ht="12.75">
      <c r="A35" s="5" t="s">
        <v>38</v>
      </c>
      <c r="B35" s="3"/>
      <c r="C35" s="22">
        <v>1017447181</v>
      </c>
      <c r="D35" s="22"/>
      <c r="E35" s="23">
        <v>1716574216</v>
      </c>
      <c r="F35" s="24">
        <v>1729308151</v>
      </c>
      <c r="G35" s="24">
        <v>94405470</v>
      </c>
      <c r="H35" s="24">
        <v>68192052</v>
      </c>
      <c r="I35" s="24">
        <v>113247051</v>
      </c>
      <c r="J35" s="24">
        <v>275844573</v>
      </c>
      <c r="K35" s="24">
        <v>93579615</v>
      </c>
      <c r="L35" s="24">
        <v>79316481</v>
      </c>
      <c r="M35" s="24">
        <v>74318752</v>
      </c>
      <c r="N35" s="24">
        <v>247214848</v>
      </c>
      <c r="O35" s="24">
        <v>124950302</v>
      </c>
      <c r="P35" s="24">
        <v>76309372</v>
      </c>
      <c r="Q35" s="24">
        <v>70210851</v>
      </c>
      <c r="R35" s="24">
        <v>271470525</v>
      </c>
      <c r="S35" s="24"/>
      <c r="T35" s="24"/>
      <c r="U35" s="24"/>
      <c r="V35" s="24"/>
      <c r="W35" s="24">
        <v>794529946</v>
      </c>
      <c r="X35" s="24">
        <v>1304052362</v>
      </c>
      <c r="Y35" s="24">
        <v>-509522416</v>
      </c>
      <c r="Z35" s="6">
        <v>-39.07</v>
      </c>
      <c r="AA35" s="22">
        <v>1729308151</v>
      </c>
    </row>
    <row r="36" spans="1:27" ht="12.75">
      <c r="A36" s="5" t="s">
        <v>39</v>
      </c>
      <c r="B36" s="3"/>
      <c r="C36" s="22">
        <v>103308130</v>
      </c>
      <c r="D36" s="22"/>
      <c r="E36" s="23">
        <v>444914845</v>
      </c>
      <c r="F36" s="24">
        <v>506861937</v>
      </c>
      <c r="G36" s="24">
        <v>16315026</v>
      </c>
      <c r="H36" s="24">
        <v>7477490</v>
      </c>
      <c r="I36" s="24">
        <v>22692505</v>
      </c>
      <c r="J36" s="24">
        <v>46485021</v>
      </c>
      <c r="K36" s="24">
        <v>7409704</v>
      </c>
      <c r="L36" s="24">
        <v>16190099</v>
      </c>
      <c r="M36" s="24">
        <v>13374655</v>
      </c>
      <c r="N36" s="24">
        <v>36974458</v>
      </c>
      <c r="O36" s="24">
        <v>19821981</v>
      </c>
      <c r="P36" s="24">
        <v>20732090</v>
      </c>
      <c r="Q36" s="24">
        <v>19662758</v>
      </c>
      <c r="R36" s="24">
        <v>60216829</v>
      </c>
      <c r="S36" s="24"/>
      <c r="T36" s="24"/>
      <c r="U36" s="24"/>
      <c r="V36" s="24"/>
      <c r="W36" s="24">
        <v>143676308</v>
      </c>
      <c r="X36" s="24">
        <v>380272884</v>
      </c>
      <c r="Y36" s="24">
        <v>-236596576</v>
      </c>
      <c r="Z36" s="6">
        <v>-62.22</v>
      </c>
      <c r="AA36" s="22">
        <v>506861937</v>
      </c>
    </row>
    <row r="37" spans="1:27" ht="12.75">
      <c r="A37" s="5" t="s">
        <v>40</v>
      </c>
      <c r="B37" s="3"/>
      <c r="C37" s="25">
        <v>126777806</v>
      </c>
      <c r="D37" s="25"/>
      <c r="E37" s="26">
        <v>275596727</v>
      </c>
      <c r="F37" s="27">
        <v>264403938</v>
      </c>
      <c r="G37" s="27">
        <v>11883254</v>
      </c>
      <c r="H37" s="27">
        <v>11219510</v>
      </c>
      <c r="I37" s="27">
        <v>15979171</v>
      </c>
      <c r="J37" s="27">
        <v>39081935</v>
      </c>
      <c r="K37" s="27">
        <v>5437669</v>
      </c>
      <c r="L37" s="27">
        <v>11812335</v>
      </c>
      <c r="M37" s="27">
        <v>9298415</v>
      </c>
      <c r="N37" s="27">
        <v>26548419</v>
      </c>
      <c r="O37" s="27">
        <v>17782641</v>
      </c>
      <c r="P37" s="27">
        <v>11431517</v>
      </c>
      <c r="Q37" s="27">
        <v>7323739</v>
      </c>
      <c r="R37" s="27">
        <v>36537897</v>
      </c>
      <c r="S37" s="27"/>
      <c r="T37" s="27"/>
      <c r="U37" s="27"/>
      <c r="V37" s="27"/>
      <c r="W37" s="27">
        <v>102168251</v>
      </c>
      <c r="X37" s="27">
        <v>199843574</v>
      </c>
      <c r="Y37" s="27">
        <v>-97675323</v>
      </c>
      <c r="Z37" s="7">
        <v>-48.88</v>
      </c>
      <c r="AA37" s="25">
        <v>264403938</v>
      </c>
    </row>
    <row r="38" spans="1:27" ht="12.75">
      <c r="A38" s="2" t="s">
        <v>41</v>
      </c>
      <c r="B38" s="8"/>
      <c r="C38" s="19">
        <f aca="true" t="shared" si="7" ref="C38:Y38">SUM(C39:C41)</f>
        <v>3307293333</v>
      </c>
      <c r="D38" s="19">
        <f>SUM(D39:D41)</f>
        <v>0</v>
      </c>
      <c r="E38" s="20">
        <f t="shared" si="7"/>
        <v>4388763485</v>
      </c>
      <c r="F38" s="21">
        <f t="shared" si="7"/>
        <v>4478234993</v>
      </c>
      <c r="G38" s="21">
        <f t="shared" si="7"/>
        <v>232443621</v>
      </c>
      <c r="H38" s="21">
        <f t="shared" si="7"/>
        <v>221016371</v>
      </c>
      <c r="I38" s="21">
        <f t="shared" si="7"/>
        <v>291610773</v>
      </c>
      <c r="J38" s="21">
        <f t="shared" si="7"/>
        <v>745070765</v>
      </c>
      <c r="K38" s="21">
        <f t="shared" si="7"/>
        <v>268134499</v>
      </c>
      <c r="L38" s="21">
        <f t="shared" si="7"/>
        <v>256590955</v>
      </c>
      <c r="M38" s="21">
        <f t="shared" si="7"/>
        <v>389905536</v>
      </c>
      <c r="N38" s="21">
        <f t="shared" si="7"/>
        <v>914630990</v>
      </c>
      <c r="O38" s="21">
        <f t="shared" si="7"/>
        <v>329678490</v>
      </c>
      <c r="P38" s="21">
        <f t="shared" si="7"/>
        <v>230054449</v>
      </c>
      <c r="Q38" s="21">
        <f t="shared" si="7"/>
        <v>319310107</v>
      </c>
      <c r="R38" s="21">
        <f t="shared" si="7"/>
        <v>879043046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2538744801</v>
      </c>
      <c r="X38" s="21">
        <f t="shared" si="7"/>
        <v>3346131719</v>
      </c>
      <c r="Y38" s="21">
        <f t="shared" si="7"/>
        <v>-807386918</v>
      </c>
      <c r="Z38" s="4">
        <f>+IF(X38&lt;&gt;0,+(Y38/X38)*100,0)</f>
        <v>-24.12896400388236</v>
      </c>
      <c r="AA38" s="19">
        <f>SUM(AA39:AA41)</f>
        <v>4478234993</v>
      </c>
    </row>
    <row r="39" spans="1:27" ht="12.75">
      <c r="A39" s="5" t="s">
        <v>42</v>
      </c>
      <c r="B39" s="3"/>
      <c r="C39" s="22">
        <v>1255661376</v>
      </c>
      <c r="D39" s="22"/>
      <c r="E39" s="23">
        <v>1889136394</v>
      </c>
      <c r="F39" s="24">
        <v>2025450145</v>
      </c>
      <c r="G39" s="24">
        <v>98729403</v>
      </c>
      <c r="H39" s="24">
        <v>101095837</v>
      </c>
      <c r="I39" s="24">
        <v>107981095</v>
      </c>
      <c r="J39" s="24">
        <v>307806335</v>
      </c>
      <c r="K39" s="24">
        <v>111859917</v>
      </c>
      <c r="L39" s="24">
        <v>110078343</v>
      </c>
      <c r="M39" s="24">
        <v>172772490</v>
      </c>
      <c r="N39" s="24">
        <v>394710750</v>
      </c>
      <c r="O39" s="24">
        <v>151466893</v>
      </c>
      <c r="P39" s="24">
        <v>89293835</v>
      </c>
      <c r="Q39" s="24">
        <v>111001333</v>
      </c>
      <c r="R39" s="24">
        <v>351762061</v>
      </c>
      <c r="S39" s="24"/>
      <c r="T39" s="24"/>
      <c r="U39" s="24"/>
      <c r="V39" s="24"/>
      <c r="W39" s="24">
        <v>1054279146</v>
      </c>
      <c r="X39" s="24">
        <v>1520692573</v>
      </c>
      <c r="Y39" s="24">
        <v>-466413427</v>
      </c>
      <c r="Z39" s="6">
        <v>-30.67</v>
      </c>
      <c r="AA39" s="22">
        <v>2025450145</v>
      </c>
    </row>
    <row r="40" spans="1:27" ht="12.75">
      <c r="A40" s="5" t="s">
        <v>43</v>
      </c>
      <c r="B40" s="3"/>
      <c r="C40" s="22">
        <v>1944022602</v>
      </c>
      <c r="D40" s="22"/>
      <c r="E40" s="23">
        <v>2350570053</v>
      </c>
      <c r="F40" s="24">
        <v>2302978854</v>
      </c>
      <c r="G40" s="24">
        <v>120901646</v>
      </c>
      <c r="H40" s="24">
        <v>111794418</v>
      </c>
      <c r="I40" s="24">
        <v>172071745</v>
      </c>
      <c r="J40" s="24">
        <v>404767809</v>
      </c>
      <c r="K40" s="24">
        <v>146915174</v>
      </c>
      <c r="L40" s="24">
        <v>138965446</v>
      </c>
      <c r="M40" s="24">
        <v>208613361</v>
      </c>
      <c r="N40" s="24">
        <v>494493981</v>
      </c>
      <c r="O40" s="24">
        <v>168435517</v>
      </c>
      <c r="P40" s="24">
        <v>134113426</v>
      </c>
      <c r="Q40" s="24">
        <v>202641082</v>
      </c>
      <c r="R40" s="24">
        <v>505190025</v>
      </c>
      <c r="S40" s="24"/>
      <c r="T40" s="24"/>
      <c r="U40" s="24"/>
      <c r="V40" s="24"/>
      <c r="W40" s="24">
        <v>1404451815</v>
      </c>
      <c r="X40" s="24">
        <v>1713015673</v>
      </c>
      <c r="Y40" s="24">
        <v>-308563858</v>
      </c>
      <c r="Z40" s="6">
        <v>-18.01</v>
      </c>
      <c r="AA40" s="22">
        <v>2302978854</v>
      </c>
    </row>
    <row r="41" spans="1:27" ht="12.75">
      <c r="A41" s="5" t="s">
        <v>44</v>
      </c>
      <c r="B41" s="3"/>
      <c r="C41" s="22">
        <v>107609355</v>
      </c>
      <c r="D41" s="22"/>
      <c r="E41" s="23">
        <v>149057038</v>
      </c>
      <c r="F41" s="24">
        <v>149805994</v>
      </c>
      <c r="G41" s="24">
        <v>12812572</v>
      </c>
      <c r="H41" s="24">
        <v>8126116</v>
      </c>
      <c r="I41" s="24">
        <v>11557933</v>
      </c>
      <c r="J41" s="24">
        <v>32496621</v>
      </c>
      <c r="K41" s="24">
        <v>9359408</v>
      </c>
      <c r="L41" s="24">
        <v>7547166</v>
      </c>
      <c r="M41" s="24">
        <v>8519685</v>
      </c>
      <c r="N41" s="24">
        <v>25426259</v>
      </c>
      <c r="O41" s="24">
        <v>9776080</v>
      </c>
      <c r="P41" s="24">
        <v>6647188</v>
      </c>
      <c r="Q41" s="24">
        <v>5667692</v>
      </c>
      <c r="R41" s="24">
        <v>22090960</v>
      </c>
      <c r="S41" s="24"/>
      <c r="T41" s="24"/>
      <c r="U41" s="24"/>
      <c r="V41" s="24"/>
      <c r="W41" s="24">
        <v>80013840</v>
      </c>
      <c r="X41" s="24">
        <v>112423473</v>
      </c>
      <c r="Y41" s="24">
        <v>-32409633</v>
      </c>
      <c r="Z41" s="6">
        <v>-28.83</v>
      </c>
      <c r="AA41" s="22">
        <v>149805994</v>
      </c>
    </row>
    <row r="42" spans="1:27" ht="12.75">
      <c r="A42" s="2" t="s">
        <v>45</v>
      </c>
      <c r="B42" s="8"/>
      <c r="C42" s="19">
        <f aca="true" t="shared" si="8" ref="C42:Y42">SUM(C43:C46)</f>
        <v>8523995903</v>
      </c>
      <c r="D42" s="19">
        <f>SUM(D43:D46)</f>
        <v>0</v>
      </c>
      <c r="E42" s="20">
        <f t="shared" si="8"/>
        <v>15851891175</v>
      </c>
      <c r="F42" s="21">
        <f t="shared" si="8"/>
        <v>15942155654</v>
      </c>
      <c r="G42" s="21">
        <f t="shared" si="8"/>
        <v>1112896433</v>
      </c>
      <c r="H42" s="21">
        <f t="shared" si="8"/>
        <v>657320046</v>
      </c>
      <c r="I42" s="21">
        <f t="shared" si="8"/>
        <v>713014651</v>
      </c>
      <c r="J42" s="21">
        <f t="shared" si="8"/>
        <v>2483231130</v>
      </c>
      <c r="K42" s="21">
        <f t="shared" si="8"/>
        <v>614141023</v>
      </c>
      <c r="L42" s="21">
        <f t="shared" si="8"/>
        <v>717113561</v>
      </c>
      <c r="M42" s="21">
        <f t="shared" si="8"/>
        <v>610994313</v>
      </c>
      <c r="N42" s="21">
        <f t="shared" si="8"/>
        <v>1942248897</v>
      </c>
      <c r="O42" s="21">
        <f t="shared" si="8"/>
        <v>1056705748</v>
      </c>
      <c r="P42" s="21">
        <f t="shared" si="8"/>
        <v>543907981</v>
      </c>
      <c r="Q42" s="21">
        <f t="shared" si="8"/>
        <v>628118875</v>
      </c>
      <c r="R42" s="21">
        <f t="shared" si="8"/>
        <v>2228732604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6654212631</v>
      </c>
      <c r="X42" s="21">
        <f t="shared" si="8"/>
        <v>11899069690</v>
      </c>
      <c r="Y42" s="21">
        <f t="shared" si="8"/>
        <v>-5244857059</v>
      </c>
      <c r="Z42" s="4">
        <f>+IF(X42&lt;&gt;0,+(Y42/X42)*100,0)</f>
        <v>-44.07787495696229</v>
      </c>
      <c r="AA42" s="19">
        <f>SUM(AA43:AA46)</f>
        <v>15942155654</v>
      </c>
    </row>
    <row r="43" spans="1:27" ht="12.75">
      <c r="A43" s="5" t="s">
        <v>46</v>
      </c>
      <c r="B43" s="3"/>
      <c r="C43" s="22">
        <v>3800825405</v>
      </c>
      <c r="D43" s="22"/>
      <c r="E43" s="23">
        <v>8949098769</v>
      </c>
      <c r="F43" s="24">
        <v>8914301249</v>
      </c>
      <c r="G43" s="24">
        <v>861998512</v>
      </c>
      <c r="H43" s="24">
        <v>404061328</v>
      </c>
      <c r="I43" s="24">
        <v>6582229</v>
      </c>
      <c r="J43" s="24">
        <v>1272642069</v>
      </c>
      <c r="K43" s="24">
        <v>281447370</v>
      </c>
      <c r="L43" s="24">
        <v>384312511</v>
      </c>
      <c r="M43" s="24">
        <v>272215421</v>
      </c>
      <c r="N43" s="24">
        <v>937975302</v>
      </c>
      <c r="O43" s="24">
        <v>721766168</v>
      </c>
      <c r="P43" s="24">
        <v>309743912</v>
      </c>
      <c r="Q43" s="24">
        <v>365410562</v>
      </c>
      <c r="R43" s="24">
        <v>1396920642</v>
      </c>
      <c r="S43" s="24"/>
      <c r="T43" s="24"/>
      <c r="U43" s="24"/>
      <c r="V43" s="24"/>
      <c r="W43" s="24">
        <v>3607538013</v>
      </c>
      <c r="X43" s="24">
        <v>6662611977</v>
      </c>
      <c r="Y43" s="24">
        <v>-3055073964</v>
      </c>
      <c r="Z43" s="6">
        <v>-45.85</v>
      </c>
      <c r="AA43" s="22">
        <v>8914301249</v>
      </c>
    </row>
    <row r="44" spans="1:27" ht="12.75">
      <c r="A44" s="5" t="s">
        <v>47</v>
      </c>
      <c r="B44" s="3"/>
      <c r="C44" s="22">
        <v>2993806992</v>
      </c>
      <c r="D44" s="22"/>
      <c r="E44" s="23">
        <v>3970596839</v>
      </c>
      <c r="F44" s="24">
        <v>4042564749</v>
      </c>
      <c r="G44" s="24">
        <v>137647144</v>
      </c>
      <c r="H44" s="24">
        <v>132570006</v>
      </c>
      <c r="I44" s="24">
        <v>544664650</v>
      </c>
      <c r="J44" s="24">
        <v>814881800</v>
      </c>
      <c r="K44" s="24">
        <v>182488193</v>
      </c>
      <c r="L44" s="24">
        <v>155977599</v>
      </c>
      <c r="M44" s="24">
        <v>167961234</v>
      </c>
      <c r="N44" s="24">
        <v>506427026</v>
      </c>
      <c r="O44" s="24">
        <v>65218188</v>
      </c>
      <c r="P44" s="24">
        <v>132600770</v>
      </c>
      <c r="Q44" s="24">
        <v>108195309</v>
      </c>
      <c r="R44" s="24">
        <v>306014267</v>
      </c>
      <c r="S44" s="24"/>
      <c r="T44" s="24"/>
      <c r="U44" s="24"/>
      <c r="V44" s="24"/>
      <c r="W44" s="24">
        <v>1627323093</v>
      </c>
      <c r="X44" s="24">
        <v>2997975817</v>
      </c>
      <c r="Y44" s="24">
        <v>-1370652724</v>
      </c>
      <c r="Z44" s="6">
        <v>-45.72</v>
      </c>
      <c r="AA44" s="22">
        <v>4042564749</v>
      </c>
    </row>
    <row r="45" spans="1:27" ht="12.75">
      <c r="A45" s="5" t="s">
        <v>48</v>
      </c>
      <c r="B45" s="3"/>
      <c r="C45" s="25">
        <v>604602365</v>
      </c>
      <c r="D45" s="25"/>
      <c r="E45" s="26">
        <v>1471311684</v>
      </c>
      <c r="F45" s="27">
        <v>1499928892</v>
      </c>
      <c r="G45" s="27">
        <v>43754979</v>
      </c>
      <c r="H45" s="27">
        <v>36961575</v>
      </c>
      <c r="I45" s="27">
        <v>71291138</v>
      </c>
      <c r="J45" s="27">
        <v>152007692</v>
      </c>
      <c r="K45" s="27">
        <v>52470936</v>
      </c>
      <c r="L45" s="27">
        <v>77622099</v>
      </c>
      <c r="M45" s="27">
        <v>78212432</v>
      </c>
      <c r="N45" s="27">
        <v>208305467</v>
      </c>
      <c r="O45" s="27">
        <v>131383330</v>
      </c>
      <c r="P45" s="27">
        <v>30707276</v>
      </c>
      <c r="Q45" s="27">
        <v>28902410</v>
      </c>
      <c r="R45" s="27">
        <v>190993016</v>
      </c>
      <c r="S45" s="27"/>
      <c r="T45" s="27"/>
      <c r="U45" s="27"/>
      <c r="V45" s="27"/>
      <c r="W45" s="27">
        <v>551306175</v>
      </c>
      <c r="X45" s="27">
        <v>1124673870</v>
      </c>
      <c r="Y45" s="27">
        <v>-573367695</v>
      </c>
      <c r="Z45" s="7">
        <v>-50.98</v>
      </c>
      <c r="AA45" s="25">
        <v>1499928892</v>
      </c>
    </row>
    <row r="46" spans="1:27" ht="12.75">
      <c r="A46" s="5" t="s">
        <v>49</v>
      </c>
      <c r="B46" s="3"/>
      <c r="C46" s="22">
        <v>1124761141</v>
      </c>
      <c r="D46" s="22"/>
      <c r="E46" s="23">
        <v>1460883883</v>
      </c>
      <c r="F46" s="24">
        <v>1485360764</v>
      </c>
      <c r="G46" s="24">
        <v>69495798</v>
      </c>
      <c r="H46" s="24">
        <v>83727137</v>
      </c>
      <c r="I46" s="24">
        <v>90476634</v>
      </c>
      <c r="J46" s="24">
        <v>243699569</v>
      </c>
      <c r="K46" s="24">
        <v>97734524</v>
      </c>
      <c r="L46" s="24">
        <v>99201352</v>
      </c>
      <c r="M46" s="24">
        <v>92605226</v>
      </c>
      <c r="N46" s="24">
        <v>289541102</v>
      </c>
      <c r="O46" s="24">
        <v>138338062</v>
      </c>
      <c r="P46" s="24">
        <v>70856023</v>
      </c>
      <c r="Q46" s="24">
        <v>125610594</v>
      </c>
      <c r="R46" s="24">
        <v>334804679</v>
      </c>
      <c r="S46" s="24"/>
      <c r="T46" s="24"/>
      <c r="U46" s="24"/>
      <c r="V46" s="24"/>
      <c r="W46" s="24">
        <v>868045350</v>
      </c>
      <c r="X46" s="24">
        <v>1113808026</v>
      </c>
      <c r="Y46" s="24">
        <v>-245762676</v>
      </c>
      <c r="Z46" s="6">
        <v>-22.07</v>
      </c>
      <c r="AA46" s="22">
        <v>1485360764</v>
      </c>
    </row>
    <row r="47" spans="1:27" ht="12.75">
      <c r="A47" s="2" t="s">
        <v>50</v>
      </c>
      <c r="B47" s="8" t="s">
        <v>51</v>
      </c>
      <c r="C47" s="19">
        <v>121744852</v>
      </c>
      <c r="D47" s="19"/>
      <c r="E47" s="20">
        <v>239740593</v>
      </c>
      <c r="F47" s="21">
        <v>234034508</v>
      </c>
      <c r="G47" s="21">
        <v>28875413</v>
      </c>
      <c r="H47" s="21">
        <v>6316103</v>
      </c>
      <c r="I47" s="21">
        <v>12007518</v>
      </c>
      <c r="J47" s="21">
        <v>47199034</v>
      </c>
      <c r="K47" s="21">
        <v>8935603</v>
      </c>
      <c r="L47" s="21">
        <v>10943931</v>
      </c>
      <c r="M47" s="21">
        <v>15656007</v>
      </c>
      <c r="N47" s="21">
        <v>35535541</v>
      </c>
      <c r="O47" s="21">
        <v>15492998</v>
      </c>
      <c r="P47" s="21">
        <v>28710022</v>
      </c>
      <c r="Q47" s="21">
        <v>8818933</v>
      </c>
      <c r="R47" s="21">
        <v>53021953</v>
      </c>
      <c r="S47" s="21"/>
      <c r="T47" s="21"/>
      <c r="U47" s="21"/>
      <c r="V47" s="21"/>
      <c r="W47" s="21">
        <v>135756528</v>
      </c>
      <c r="X47" s="21">
        <v>175665992</v>
      </c>
      <c r="Y47" s="21">
        <v>-39909464</v>
      </c>
      <c r="Z47" s="4">
        <v>-22.72</v>
      </c>
      <c r="AA47" s="19">
        <v>234034508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21902252946</v>
      </c>
      <c r="D48" s="40">
        <f>+D28+D32+D38+D42+D47</f>
        <v>0</v>
      </c>
      <c r="E48" s="41">
        <f t="shared" si="9"/>
        <v>35468396140</v>
      </c>
      <c r="F48" s="42">
        <f t="shared" si="9"/>
        <v>35702985632</v>
      </c>
      <c r="G48" s="42">
        <f t="shared" si="9"/>
        <v>1196233858</v>
      </c>
      <c r="H48" s="42">
        <f t="shared" si="9"/>
        <v>1472091155</v>
      </c>
      <c r="I48" s="42">
        <f t="shared" si="9"/>
        <v>1888505055</v>
      </c>
      <c r="J48" s="42">
        <f t="shared" si="9"/>
        <v>4556830068</v>
      </c>
      <c r="K48" s="42">
        <f t="shared" si="9"/>
        <v>1686760924</v>
      </c>
      <c r="L48" s="42">
        <f t="shared" si="9"/>
        <v>1696780486</v>
      </c>
      <c r="M48" s="42">
        <f t="shared" si="9"/>
        <v>1742033700</v>
      </c>
      <c r="N48" s="42">
        <f t="shared" si="9"/>
        <v>5125575110</v>
      </c>
      <c r="O48" s="42">
        <f t="shared" si="9"/>
        <v>2431769969</v>
      </c>
      <c r="P48" s="42">
        <f t="shared" si="9"/>
        <v>1500353556</v>
      </c>
      <c r="Q48" s="42">
        <f t="shared" si="9"/>
        <v>1820395541</v>
      </c>
      <c r="R48" s="42">
        <f t="shared" si="9"/>
        <v>5752519066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15434924244</v>
      </c>
      <c r="X48" s="42">
        <f t="shared" si="9"/>
        <v>26751129741</v>
      </c>
      <c r="Y48" s="42">
        <f t="shared" si="9"/>
        <v>-11316205497</v>
      </c>
      <c r="Z48" s="43">
        <f>+IF(X48&lt;&gt;0,+(Y48/X48)*100,0)</f>
        <v>-42.30178540705243</v>
      </c>
      <c r="AA48" s="40">
        <f>+AA28+AA32+AA38+AA42+AA47</f>
        <v>35702985632</v>
      </c>
    </row>
    <row r="49" spans="1:27" ht="12.75">
      <c r="A49" s="14" t="s">
        <v>96</v>
      </c>
      <c r="B49" s="15"/>
      <c r="C49" s="44">
        <f aca="true" t="shared" si="10" ref="C49:Y49">+C25-C48</f>
        <v>1895251627</v>
      </c>
      <c r="D49" s="44">
        <f>+D25-D48</f>
        <v>0</v>
      </c>
      <c r="E49" s="45">
        <f t="shared" si="10"/>
        <v>15076420490</v>
      </c>
      <c r="F49" s="46">
        <f t="shared" si="10"/>
        <v>16333091995</v>
      </c>
      <c r="G49" s="46">
        <f t="shared" si="10"/>
        <v>7225543393</v>
      </c>
      <c r="H49" s="46">
        <f t="shared" si="10"/>
        <v>-341930731</v>
      </c>
      <c r="I49" s="46">
        <f t="shared" si="10"/>
        <v>-816248260</v>
      </c>
      <c r="J49" s="46">
        <f t="shared" si="10"/>
        <v>6067364402</v>
      </c>
      <c r="K49" s="46">
        <f t="shared" si="10"/>
        <v>-235624097</v>
      </c>
      <c r="L49" s="46">
        <f t="shared" si="10"/>
        <v>-583201916</v>
      </c>
      <c r="M49" s="46">
        <f t="shared" si="10"/>
        <v>2081334607</v>
      </c>
      <c r="N49" s="46">
        <f t="shared" si="10"/>
        <v>1262508594</v>
      </c>
      <c r="O49" s="46">
        <f t="shared" si="10"/>
        <v>-182247030</v>
      </c>
      <c r="P49" s="46">
        <f t="shared" si="10"/>
        <v>-248923950</v>
      </c>
      <c r="Q49" s="46">
        <f t="shared" si="10"/>
        <v>1477558245</v>
      </c>
      <c r="R49" s="46">
        <f t="shared" si="10"/>
        <v>1046387265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8376260261</v>
      </c>
      <c r="X49" s="46">
        <f>IF(F25=F48,0,X25-X48)</f>
        <v>5270564389</v>
      </c>
      <c r="Y49" s="46">
        <f t="shared" si="10"/>
        <v>3105695872</v>
      </c>
      <c r="Z49" s="47">
        <f>+IF(X49&lt;&gt;0,+(Y49/X49)*100,0)</f>
        <v>58.92529988784091</v>
      </c>
      <c r="AA49" s="44">
        <f>+AA25-AA48</f>
        <v>16333091995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60991316</v>
      </c>
      <c r="D5" s="19">
        <f>SUM(D6:D8)</f>
        <v>0</v>
      </c>
      <c r="E5" s="20">
        <f t="shared" si="0"/>
        <v>82794486</v>
      </c>
      <c r="F5" s="21">
        <f t="shared" si="0"/>
        <v>81324617</v>
      </c>
      <c r="G5" s="21">
        <f t="shared" si="0"/>
        <v>38135684</v>
      </c>
      <c r="H5" s="21">
        <f t="shared" si="0"/>
        <v>1418447</v>
      </c>
      <c r="I5" s="21">
        <f t="shared" si="0"/>
        <v>1325149</v>
      </c>
      <c r="J5" s="21">
        <f t="shared" si="0"/>
        <v>40879280</v>
      </c>
      <c r="K5" s="21">
        <f t="shared" si="0"/>
        <v>5117373</v>
      </c>
      <c r="L5" s="21">
        <f t="shared" si="0"/>
        <v>1590310</v>
      </c>
      <c r="M5" s="21">
        <f t="shared" si="0"/>
        <v>7303272</v>
      </c>
      <c r="N5" s="21">
        <f t="shared" si="0"/>
        <v>14010955</v>
      </c>
      <c r="O5" s="21">
        <f t="shared" si="0"/>
        <v>1412435</v>
      </c>
      <c r="P5" s="21">
        <f t="shared" si="0"/>
        <v>1048402</v>
      </c>
      <c r="Q5" s="21">
        <f t="shared" si="0"/>
        <v>8781854</v>
      </c>
      <c r="R5" s="21">
        <f t="shared" si="0"/>
        <v>11242691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66132926</v>
      </c>
      <c r="X5" s="21">
        <f t="shared" si="0"/>
        <v>60993558</v>
      </c>
      <c r="Y5" s="21">
        <f t="shared" si="0"/>
        <v>5139368</v>
      </c>
      <c r="Z5" s="4">
        <f>+IF(X5&lt;&gt;0,+(Y5/X5)*100,0)</f>
        <v>8.42608329227162</v>
      </c>
      <c r="AA5" s="19">
        <f>SUM(AA6:AA8)</f>
        <v>81324617</v>
      </c>
    </row>
    <row r="6" spans="1:27" ht="12.75">
      <c r="A6" s="5" t="s">
        <v>32</v>
      </c>
      <c r="B6" s="3"/>
      <c r="C6" s="22">
        <v>26548211</v>
      </c>
      <c r="D6" s="22"/>
      <c r="E6" s="23">
        <v>28806590</v>
      </c>
      <c r="F6" s="24">
        <v>28806590</v>
      </c>
      <c r="G6" s="24">
        <v>20573000</v>
      </c>
      <c r="H6" s="24"/>
      <c r="I6" s="24"/>
      <c r="J6" s="24">
        <v>20573000</v>
      </c>
      <c r="K6" s="24"/>
      <c r="L6" s="24"/>
      <c r="M6" s="24">
        <v>5715590</v>
      </c>
      <c r="N6" s="24">
        <v>5715590</v>
      </c>
      <c r="O6" s="24"/>
      <c r="P6" s="24"/>
      <c r="Q6" s="24">
        <v>2518000</v>
      </c>
      <c r="R6" s="24">
        <v>2518000</v>
      </c>
      <c r="S6" s="24"/>
      <c r="T6" s="24"/>
      <c r="U6" s="24"/>
      <c r="V6" s="24"/>
      <c r="W6" s="24">
        <v>28806590</v>
      </c>
      <c r="X6" s="24">
        <v>21604950</v>
      </c>
      <c r="Y6" s="24">
        <v>7201640</v>
      </c>
      <c r="Z6" s="6">
        <v>33.33</v>
      </c>
      <c r="AA6" s="22">
        <v>28806590</v>
      </c>
    </row>
    <row r="7" spans="1:27" ht="12.75">
      <c r="A7" s="5" t="s">
        <v>33</v>
      </c>
      <c r="B7" s="3"/>
      <c r="C7" s="25">
        <v>34443105</v>
      </c>
      <c r="D7" s="25"/>
      <c r="E7" s="26">
        <v>53987896</v>
      </c>
      <c r="F7" s="27">
        <v>52518027</v>
      </c>
      <c r="G7" s="27">
        <v>17562684</v>
      </c>
      <c r="H7" s="27">
        <v>1418447</v>
      </c>
      <c r="I7" s="27">
        <v>1325149</v>
      </c>
      <c r="J7" s="27">
        <v>20306280</v>
      </c>
      <c r="K7" s="27">
        <v>5117373</v>
      </c>
      <c r="L7" s="27">
        <v>1590310</v>
      </c>
      <c r="M7" s="27">
        <v>1587682</v>
      </c>
      <c r="N7" s="27">
        <v>8295365</v>
      </c>
      <c r="O7" s="27">
        <v>1412435</v>
      </c>
      <c r="P7" s="27">
        <v>1048402</v>
      </c>
      <c r="Q7" s="27">
        <v>6263854</v>
      </c>
      <c r="R7" s="27">
        <v>8724691</v>
      </c>
      <c r="S7" s="27"/>
      <c r="T7" s="27"/>
      <c r="U7" s="27"/>
      <c r="V7" s="27"/>
      <c r="W7" s="27">
        <v>37326336</v>
      </c>
      <c r="X7" s="27">
        <v>39388608</v>
      </c>
      <c r="Y7" s="27">
        <v>-2062272</v>
      </c>
      <c r="Z7" s="7">
        <v>-5.24</v>
      </c>
      <c r="AA7" s="25">
        <v>52518027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27783491</v>
      </c>
      <c r="D9" s="19">
        <f>SUM(D10:D14)</f>
        <v>0</v>
      </c>
      <c r="E9" s="20">
        <f t="shared" si="1"/>
        <v>18983461</v>
      </c>
      <c r="F9" s="21">
        <f t="shared" si="1"/>
        <v>24390608</v>
      </c>
      <c r="G9" s="21">
        <f t="shared" si="1"/>
        <v>568047</v>
      </c>
      <c r="H9" s="21">
        <f t="shared" si="1"/>
        <v>646597</v>
      </c>
      <c r="I9" s="21">
        <f t="shared" si="1"/>
        <v>578047</v>
      </c>
      <c r="J9" s="21">
        <f t="shared" si="1"/>
        <v>1792691</v>
      </c>
      <c r="K9" s="21">
        <f t="shared" si="1"/>
        <v>729589</v>
      </c>
      <c r="L9" s="21">
        <f t="shared" si="1"/>
        <v>901825</v>
      </c>
      <c r="M9" s="21">
        <f t="shared" si="1"/>
        <v>316355</v>
      </c>
      <c r="N9" s="21">
        <f t="shared" si="1"/>
        <v>1947769</v>
      </c>
      <c r="O9" s="21">
        <f t="shared" si="1"/>
        <v>1259389</v>
      </c>
      <c r="P9" s="21">
        <f t="shared" si="1"/>
        <v>898827</v>
      </c>
      <c r="Q9" s="21">
        <f t="shared" si="1"/>
        <v>376562</v>
      </c>
      <c r="R9" s="21">
        <f t="shared" si="1"/>
        <v>2534778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6275238</v>
      </c>
      <c r="X9" s="21">
        <f t="shared" si="1"/>
        <v>18292995</v>
      </c>
      <c r="Y9" s="21">
        <f t="shared" si="1"/>
        <v>-12017757</v>
      </c>
      <c r="Z9" s="4">
        <f>+IF(X9&lt;&gt;0,+(Y9/X9)*100,0)</f>
        <v>-65.69595082707889</v>
      </c>
      <c r="AA9" s="19">
        <f>SUM(AA10:AA14)</f>
        <v>24390608</v>
      </c>
    </row>
    <row r="10" spans="1:27" ht="12.75">
      <c r="A10" s="5" t="s">
        <v>36</v>
      </c>
      <c r="B10" s="3"/>
      <c r="C10" s="22">
        <v>2937247</v>
      </c>
      <c r="D10" s="22"/>
      <c r="E10" s="23">
        <v>1572352</v>
      </c>
      <c r="F10" s="24">
        <v>1409868</v>
      </c>
      <c r="G10" s="24">
        <v>85528</v>
      </c>
      <c r="H10" s="24">
        <v>132585</v>
      </c>
      <c r="I10" s="24">
        <v>139612</v>
      </c>
      <c r="J10" s="24">
        <v>357725</v>
      </c>
      <c r="K10" s="24">
        <v>105439</v>
      </c>
      <c r="L10" s="24">
        <v>99746</v>
      </c>
      <c r="M10" s="24">
        <v>78528</v>
      </c>
      <c r="N10" s="24">
        <v>283713</v>
      </c>
      <c r="O10" s="24">
        <v>85718</v>
      </c>
      <c r="P10" s="24">
        <v>85972</v>
      </c>
      <c r="Q10" s="24">
        <v>74671</v>
      </c>
      <c r="R10" s="24">
        <v>246361</v>
      </c>
      <c r="S10" s="24"/>
      <c r="T10" s="24"/>
      <c r="U10" s="24"/>
      <c r="V10" s="24"/>
      <c r="W10" s="24">
        <v>887799</v>
      </c>
      <c r="X10" s="24">
        <v>1057419</v>
      </c>
      <c r="Y10" s="24">
        <v>-169620</v>
      </c>
      <c r="Z10" s="6">
        <v>-16.04</v>
      </c>
      <c r="AA10" s="22">
        <v>1409868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21441145</v>
      </c>
      <c r="D12" s="22"/>
      <c r="E12" s="23">
        <v>16509509</v>
      </c>
      <c r="F12" s="24">
        <v>21935201</v>
      </c>
      <c r="G12" s="24">
        <v>399002</v>
      </c>
      <c r="H12" s="24">
        <v>388740</v>
      </c>
      <c r="I12" s="24">
        <v>354799</v>
      </c>
      <c r="J12" s="24">
        <v>1142541</v>
      </c>
      <c r="K12" s="24">
        <v>534907</v>
      </c>
      <c r="L12" s="24">
        <v>682672</v>
      </c>
      <c r="M12" s="24">
        <v>161715</v>
      </c>
      <c r="N12" s="24">
        <v>1379294</v>
      </c>
      <c r="O12" s="24">
        <v>1096809</v>
      </c>
      <c r="P12" s="24">
        <v>735993</v>
      </c>
      <c r="Q12" s="24">
        <v>224981</v>
      </c>
      <c r="R12" s="24">
        <v>2057783</v>
      </c>
      <c r="S12" s="24"/>
      <c r="T12" s="24"/>
      <c r="U12" s="24"/>
      <c r="V12" s="24"/>
      <c r="W12" s="24">
        <v>4579618</v>
      </c>
      <c r="X12" s="24">
        <v>16451415</v>
      </c>
      <c r="Y12" s="24">
        <v>-11871797</v>
      </c>
      <c r="Z12" s="6">
        <v>-72.16</v>
      </c>
      <c r="AA12" s="22">
        <v>21935201</v>
      </c>
    </row>
    <row r="13" spans="1:27" ht="12.75">
      <c r="A13" s="5" t="s">
        <v>39</v>
      </c>
      <c r="B13" s="3"/>
      <c r="C13" s="22">
        <v>1101359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>
        <v>2303740</v>
      </c>
      <c r="D14" s="25"/>
      <c r="E14" s="26">
        <v>901600</v>
      </c>
      <c r="F14" s="27">
        <v>1045539</v>
      </c>
      <c r="G14" s="27">
        <v>83517</v>
      </c>
      <c r="H14" s="27">
        <v>125272</v>
      </c>
      <c r="I14" s="27">
        <v>83636</v>
      </c>
      <c r="J14" s="27">
        <v>292425</v>
      </c>
      <c r="K14" s="27">
        <v>89243</v>
      </c>
      <c r="L14" s="27">
        <v>119407</v>
      </c>
      <c r="M14" s="27">
        <v>76112</v>
      </c>
      <c r="N14" s="27">
        <v>284762</v>
      </c>
      <c r="O14" s="27">
        <v>76862</v>
      </c>
      <c r="P14" s="27">
        <v>76862</v>
      </c>
      <c r="Q14" s="27">
        <v>76910</v>
      </c>
      <c r="R14" s="27">
        <v>230634</v>
      </c>
      <c r="S14" s="27"/>
      <c r="T14" s="27"/>
      <c r="U14" s="27"/>
      <c r="V14" s="27"/>
      <c r="W14" s="27">
        <v>807821</v>
      </c>
      <c r="X14" s="27">
        <v>784161</v>
      </c>
      <c r="Y14" s="27">
        <v>23660</v>
      </c>
      <c r="Z14" s="7">
        <v>3.02</v>
      </c>
      <c r="AA14" s="25">
        <v>1045539</v>
      </c>
    </row>
    <row r="15" spans="1:27" ht="12.75">
      <c r="A15" s="2" t="s">
        <v>41</v>
      </c>
      <c r="B15" s="8"/>
      <c r="C15" s="19">
        <f aca="true" t="shared" si="2" ref="C15:Y15">SUM(C16:C18)</f>
        <v>2855881</v>
      </c>
      <c r="D15" s="19">
        <f>SUM(D16:D18)</f>
        <v>0</v>
      </c>
      <c r="E15" s="20">
        <f t="shared" si="2"/>
        <v>4032280</v>
      </c>
      <c r="F15" s="21">
        <f t="shared" si="2"/>
        <v>5643939</v>
      </c>
      <c r="G15" s="21">
        <f t="shared" si="2"/>
        <v>482638</v>
      </c>
      <c r="H15" s="21">
        <f t="shared" si="2"/>
        <v>875592</v>
      </c>
      <c r="I15" s="21">
        <f t="shared" si="2"/>
        <v>-70614</v>
      </c>
      <c r="J15" s="21">
        <f t="shared" si="2"/>
        <v>1287616</v>
      </c>
      <c r="K15" s="21">
        <f t="shared" si="2"/>
        <v>339915</v>
      </c>
      <c r="L15" s="21">
        <f t="shared" si="2"/>
        <v>880840</v>
      </c>
      <c r="M15" s="21">
        <f t="shared" si="2"/>
        <v>64455</v>
      </c>
      <c r="N15" s="21">
        <f t="shared" si="2"/>
        <v>1285210</v>
      </c>
      <c r="O15" s="21">
        <f t="shared" si="2"/>
        <v>502094</v>
      </c>
      <c r="P15" s="21">
        <f t="shared" si="2"/>
        <v>841515</v>
      </c>
      <c r="Q15" s="21">
        <f t="shared" si="2"/>
        <v>348910</v>
      </c>
      <c r="R15" s="21">
        <f t="shared" si="2"/>
        <v>1692519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4265345</v>
      </c>
      <c r="X15" s="21">
        <f t="shared" si="2"/>
        <v>4232979</v>
      </c>
      <c r="Y15" s="21">
        <f t="shared" si="2"/>
        <v>32366</v>
      </c>
      <c r="Z15" s="4">
        <f>+IF(X15&lt;&gt;0,+(Y15/X15)*100,0)</f>
        <v>0.764615179994987</v>
      </c>
      <c r="AA15" s="19">
        <f>SUM(AA16:AA18)</f>
        <v>5643939</v>
      </c>
    </row>
    <row r="16" spans="1:27" ht="12.75">
      <c r="A16" s="5" t="s">
        <v>42</v>
      </c>
      <c r="B16" s="3"/>
      <c r="C16" s="22">
        <v>1133343</v>
      </c>
      <c r="D16" s="22"/>
      <c r="E16" s="23">
        <v>2037693</v>
      </c>
      <c r="F16" s="24">
        <v>2037693</v>
      </c>
      <c r="G16" s="24">
        <v>36396</v>
      </c>
      <c r="H16" s="24">
        <v>354289</v>
      </c>
      <c r="I16" s="24">
        <v>992</v>
      </c>
      <c r="J16" s="24">
        <v>391677</v>
      </c>
      <c r="K16" s="24">
        <v>57188</v>
      </c>
      <c r="L16" s="24">
        <v>504617</v>
      </c>
      <c r="M16" s="24">
        <v>10404</v>
      </c>
      <c r="N16" s="24">
        <v>572209</v>
      </c>
      <c r="O16" s="24">
        <v>7390</v>
      </c>
      <c r="P16" s="24">
        <v>361845</v>
      </c>
      <c r="Q16" s="24">
        <v>15626</v>
      </c>
      <c r="R16" s="24">
        <v>384861</v>
      </c>
      <c r="S16" s="24"/>
      <c r="T16" s="24"/>
      <c r="U16" s="24"/>
      <c r="V16" s="24"/>
      <c r="W16" s="24">
        <v>1348747</v>
      </c>
      <c r="X16" s="24">
        <v>1528281</v>
      </c>
      <c r="Y16" s="24">
        <v>-179534</v>
      </c>
      <c r="Z16" s="6">
        <v>-11.75</v>
      </c>
      <c r="AA16" s="22">
        <v>2037693</v>
      </c>
    </row>
    <row r="17" spans="1:27" ht="12.75">
      <c r="A17" s="5" t="s">
        <v>43</v>
      </c>
      <c r="B17" s="3"/>
      <c r="C17" s="22">
        <v>1722538</v>
      </c>
      <c r="D17" s="22"/>
      <c r="E17" s="23">
        <v>1994587</v>
      </c>
      <c r="F17" s="24">
        <v>3606246</v>
      </c>
      <c r="G17" s="24">
        <v>446242</v>
      </c>
      <c r="H17" s="24">
        <v>521303</v>
      </c>
      <c r="I17" s="24">
        <v>-71606</v>
      </c>
      <c r="J17" s="24">
        <v>895939</v>
      </c>
      <c r="K17" s="24">
        <v>282727</v>
      </c>
      <c r="L17" s="24">
        <v>376223</v>
      </c>
      <c r="M17" s="24">
        <v>54051</v>
      </c>
      <c r="N17" s="24">
        <v>713001</v>
      </c>
      <c r="O17" s="24">
        <v>494704</v>
      </c>
      <c r="P17" s="24">
        <v>479670</v>
      </c>
      <c r="Q17" s="24">
        <v>333284</v>
      </c>
      <c r="R17" s="24">
        <v>1307658</v>
      </c>
      <c r="S17" s="24"/>
      <c r="T17" s="24"/>
      <c r="U17" s="24"/>
      <c r="V17" s="24"/>
      <c r="W17" s="24">
        <v>2916598</v>
      </c>
      <c r="X17" s="24">
        <v>2704698</v>
      </c>
      <c r="Y17" s="24">
        <v>211900</v>
      </c>
      <c r="Z17" s="6">
        <v>7.83</v>
      </c>
      <c r="AA17" s="22">
        <v>3606246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52820284</v>
      </c>
      <c r="D19" s="19">
        <f>SUM(D20:D23)</f>
        <v>0</v>
      </c>
      <c r="E19" s="20">
        <f t="shared" si="3"/>
        <v>72771347</v>
      </c>
      <c r="F19" s="21">
        <f t="shared" si="3"/>
        <v>91568979</v>
      </c>
      <c r="G19" s="21">
        <f t="shared" si="3"/>
        <v>3686613</v>
      </c>
      <c r="H19" s="21">
        <f t="shared" si="3"/>
        <v>3074760</v>
      </c>
      <c r="I19" s="21">
        <f t="shared" si="3"/>
        <v>2079395</v>
      </c>
      <c r="J19" s="21">
        <f t="shared" si="3"/>
        <v>8840768</v>
      </c>
      <c r="K19" s="21">
        <f t="shared" si="3"/>
        <v>3216413</v>
      </c>
      <c r="L19" s="21">
        <f t="shared" si="3"/>
        <v>5066022</v>
      </c>
      <c r="M19" s="21">
        <f t="shared" si="3"/>
        <v>13091273</v>
      </c>
      <c r="N19" s="21">
        <f t="shared" si="3"/>
        <v>21373708</v>
      </c>
      <c r="O19" s="21">
        <f t="shared" si="3"/>
        <v>8280263</v>
      </c>
      <c r="P19" s="21">
        <f t="shared" si="3"/>
        <v>6848035</v>
      </c>
      <c r="Q19" s="21">
        <f t="shared" si="3"/>
        <v>14255812</v>
      </c>
      <c r="R19" s="21">
        <f t="shared" si="3"/>
        <v>29384110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59598586</v>
      </c>
      <c r="X19" s="21">
        <f t="shared" si="3"/>
        <v>68676795</v>
      </c>
      <c r="Y19" s="21">
        <f t="shared" si="3"/>
        <v>-9078209</v>
      </c>
      <c r="Z19" s="4">
        <f>+IF(X19&lt;&gt;0,+(Y19/X19)*100,0)</f>
        <v>-13.218742953860907</v>
      </c>
      <c r="AA19" s="19">
        <f>SUM(AA20:AA23)</f>
        <v>91568979</v>
      </c>
    </row>
    <row r="20" spans="1:27" ht="12.75">
      <c r="A20" s="5" t="s">
        <v>46</v>
      </c>
      <c r="B20" s="3"/>
      <c r="C20" s="22">
        <v>3866881</v>
      </c>
      <c r="D20" s="22"/>
      <c r="E20" s="23">
        <v>5832034</v>
      </c>
      <c r="F20" s="24">
        <v>6751473</v>
      </c>
      <c r="G20" s="24">
        <v>389230</v>
      </c>
      <c r="H20" s="24">
        <v>303963</v>
      </c>
      <c r="I20" s="24">
        <v>239951</v>
      </c>
      <c r="J20" s="24">
        <v>933144</v>
      </c>
      <c r="K20" s="24">
        <v>210081</v>
      </c>
      <c r="L20" s="24">
        <v>188949</v>
      </c>
      <c r="M20" s="24">
        <v>224438</v>
      </c>
      <c r="N20" s="24">
        <v>623468</v>
      </c>
      <c r="O20" s="24">
        <v>222208</v>
      </c>
      <c r="P20" s="24">
        <v>189029</v>
      </c>
      <c r="Q20" s="24">
        <v>2601892</v>
      </c>
      <c r="R20" s="24">
        <v>3013129</v>
      </c>
      <c r="S20" s="24"/>
      <c r="T20" s="24"/>
      <c r="U20" s="24"/>
      <c r="V20" s="24"/>
      <c r="W20" s="24">
        <v>4569741</v>
      </c>
      <c r="X20" s="24">
        <v>5063652</v>
      </c>
      <c r="Y20" s="24">
        <v>-493911</v>
      </c>
      <c r="Z20" s="6">
        <v>-9.75</v>
      </c>
      <c r="AA20" s="22">
        <v>6751473</v>
      </c>
    </row>
    <row r="21" spans="1:27" ht="12.75">
      <c r="A21" s="5" t="s">
        <v>47</v>
      </c>
      <c r="B21" s="3"/>
      <c r="C21" s="22">
        <v>33690405</v>
      </c>
      <c r="D21" s="22"/>
      <c r="E21" s="23">
        <v>47233688</v>
      </c>
      <c r="F21" s="24">
        <v>65404284</v>
      </c>
      <c r="G21" s="24">
        <v>2471497</v>
      </c>
      <c r="H21" s="24">
        <v>1785536</v>
      </c>
      <c r="I21" s="24">
        <v>946678</v>
      </c>
      <c r="J21" s="24">
        <v>5203711</v>
      </c>
      <c r="K21" s="24">
        <v>1938551</v>
      </c>
      <c r="L21" s="24">
        <v>4156334</v>
      </c>
      <c r="M21" s="24">
        <v>12029787</v>
      </c>
      <c r="N21" s="24">
        <v>18124672</v>
      </c>
      <c r="O21" s="24">
        <v>7337306</v>
      </c>
      <c r="P21" s="24">
        <v>5578448</v>
      </c>
      <c r="Q21" s="24">
        <v>6463406</v>
      </c>
      <c r="R21" s="24">
        <v>19379160</v>
      </c>
      <c r="S21" s="24"/>
      <c r="T21" s="24"/>
      <c r="U21" s="24"/>
      <c r="V21" s="24"/>
      <c r="W21" s="24">
        <v>42707543</v>
      </c>
      <c r="X21" s="24">
        <v>49053222</v>
      </c>
      <c r="Y21" s="24">
        <v>-6345679</v>
      </c>
      <c r="Z21" s="6">
        <v>-12.94</v>
      </c>
      <c r="AA21" s="22">
        <v>65404284</v>
      </c>
    </row>
    <row r="22" spans="1:27" ht="12.75">
      <c r="A22" s="5" t="s">
        <v>48</v>
      </c>
      <c r="B22" s="3"/>
      <c r="C22" s="25">
        <v>10736861</v>
      </c>
      <c r="D22" s="25"/>
      <c r="E22" s="26">
        <v>11426224</v>
      </c>
      <c r="F22" s="27">
        <v>11231591</v>
      </c>
      <c r="G22" s="27">
        <v>540666</v>
      </c>
      <c r="H22" s="27">
        <v>480149</v>
      </c>
      <c r="I22" s="27">
        <v>464843</v>
      </c>
      <c r="J22" s="27">
        <v>1485658</v>
      </c>
      <c r="K22" s="27">
        <v>515105</v>
      </c>
      <c r="L22" s="27">
        <v>465276</v>
      </c>
      <c r="M22" s="27">
        <v>473177</v>
      </c>
      <c r="N22" s="27">
        <v>1453558</v>
      </c>
      <c r="O22" s="27">
        <v>465286</v>
      </c>
      <c r="P22" s="27">
        <v>470556</v>
      </c>
      <c r="Q22" s="27">
        <v>2285660</v>
      </c>
      <c r="R22" s="27">
        <v>3221502</v>
      </c>
      <c r="S22" s="27"/>
      <c r="T22" s="27"/>
      <c r="U22" s="27"/>
      <c r="V22" s="27"/>
      <c r="W22" s="27">
        <v>6160718</v>
      </c>
      <c r="X22" s="27">
        <v>8423694</v>
      </c>
      <c r="Y22" s="27">
        <v>-2262976</v>
      </c>
      <c r="Z22" s="7">
        <v>-26.86</v>
      </c>
      <c r="AA22" s="25">
        <v>11231591</v>
      </c>
    </row>
    <row r="23" spans="1:27" ht="12.75">
      <c r="A23" s="5" t="s">
        <v>49</v>
      </c>
      <c r="B23" s="3"/>
      <c r="C23" s="22">
        <v>4526137</v>
      </c>
      <c r="D23" s="22"/>
      <c r="E23" s="23">
        <v>8279401</v>
      </c>
      <c r="F23" s="24">
        <v>8181631</v>
      </c>
      <c r="G23" s="24">
        <v>285220</v>
      </c>
      <c r="H23" s="24">
        <v>505112</v>
      </c>
      <c r="I23" s="24">
        <v>427923</v>
      </c>
      <c r="J23" s="24">
        <v>1218255</v>
      </c>
      <c r="K23" s="24">
        <v>552676</v>
      </c>
      <c r="L23" s="24">
        <v>255463</v>
      </c>
      <c r="M23" s="24">
        <v>363871</v>
      </c>
      <c r="N23" s="24">
        <v>1172010</v>
      </c>
      <c r="O23" s="24">
        <v>255463</v>
      </c>
      <c r="P23" s="24">
        <v>610002</v>
      </c>
      <c r="Q23" s="24">
        <v>2904854</v>
      </c>
      <c r="R23" s="24">
        <v>3770319</v>
      </c>
      <c r="S23" s="24"/>
      <c r="T23" s="24"/>
      <c r="U23" s="24"/>
      <c r="V23" s="24"/>
      <c r="W23" s="24">
        <v>6160584</v>
      </c>
      <c r="X23" s="24">
        <v>6136227</v>
      </c>
      <c r="Y23" s="24">
        <v>24357</v>
      </c>
      <c r="Z23" s="6">
        <v>0.4</v>
      </c>
      <c r="AA23" s="22">
        <v>8181631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144450972</v>
      </c>
      <c r="D25" s="40">
        <f>+D5+D9+D15+D19+D24</f>
        <v>0</v>
      </c>
      <c r="E25" s="41">
        <f t="shared" si="4"/>
        <v>178581574</v>
      </c>
      <c r="F25" s="42">
        <f t="shared" si="4"/>
        <v>202928143</v>
      </c>
      <c r="G25" s="42">
        <f t="shared" si="4"/>
        <v>42872982</v>
      </c>
      <c r="H25" s="42">
        <f t="shared" si="4"/>
        <v>6015396</v>
      </c>
      <c r="I25" s="42">
        <f t="shared" si="4"/>
        <v>3911977</v>
      </c>
      <c r="J25" s="42">
        <f t="shared" si="4"/>
        <v>52800355</v>
      </c>
      <c r="K25" s="42">
        <f t="shared" si="4"/>
        <v>9403290</v>
      </c>
      <c r="L25" s="42">
        <f t="shared" si="4"/>
        <v>8438997</v>
      </c>
      <c r="M25" s="42">
        <f t="shared" si="4"/>
        <v>20775355</v>
      </c>
      <c r="N25" s="42">
        <f t="shared" si="4"/>
        <v>38617642</v>
      </c>
      <c r="O25" s="42">
        <f t="shared" si="4"/>
        <v>11454181</v>
      </c>
      <c r="P25" s="42">
        <f t="shared" si="4"/>
        <v>9636779</v>
      </c>
      <c r="Q25" s="42">
        <f t="shared" si="4"/>
        <v>23763138</v>
      </c>
      <c r="R25" s="42">
        <f t="shared" si="4"/>
        <v>44854098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136272095</v>
      </c>
      <c r="X25" s="42">
        <f t="shared" si="4"/>
        <v>152196327</v>
      </c>
      <c r="Y25" s="42">
        <f t="shared" si="4"/>
        <v>-15924232</v>
      </c>
      <c r="Z25" s="43">
        <f>+IF(X25&lt;&gt;0,+(Y25/X25)*100,0)</f>
        <v>-10.46295420782395</v>
      </c>
      <c r="AA25" s="40">
        <f>+AA5+AA9+AA15+AA19+AA24</f>
        <v>202928143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51716453</v>
      </c>
      <c r="D28" s="19">
        <f>SUM(D29:D31)</f>
        <v>0</v>
      </c>
      <c r="E28" s="20">
        <f t="shared" si="5"/>
        <v>64668134</v>
      </c>
      <c r="F28" s="21">
        <f t="shared" si="5"/>
        <v>66812874</v>
      </c>
      <c r="G28" s="21">
        <f t="shared" si="5"/>
        <v>2680540</v>
      </c>
      <c r="H28" s="21">
        <f t="shared" si="5"/>
        <v>3075874</v>
      </c>
      <c r="I28" s="21">
        <f t="shared" si="5"/>
        <v>3782057</v>
      </c>
      <c r="J28" s="21">
        <f t="shared" si="5"/>
        <v>9538471</v>
      </c>
      <c r="K28" s="21">
        <f t="shared" si="5"/>
        <v>3865969</v>
      </c>
      <c r="L28" s="21">
        <f t="shared" si="5"/>
        <v>4142955</v>
      </c>
      <c r="M28" s="21">
        <f t="shared" si="5"/>
        <v>3114026</v>
      </c>
      <c r="N28" s="21">
        <f t="shared" si="5"/>
        <v>11122950</v>
      </c>
      <c r="O28" s="21">
        <f t="shared" si="5"/>
        <v>3276463</v>
      </c>
      <c r="P28" s="21">
        <f t="shared" si="5"/>
        <v>3179079</v>
      </c>
      <c r="Q28" s="21">
        <f t="shared" si="5"/>
        <v>3519500</v>
      </c>
      <c r="R28" s="21">
        <f t="shared" si="5"/>
        <v>9975042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30636463</v>
      </c>
      <c r="X28" s="21">
        <f t="shared" si="5"/>
        <v>50110389</v>
      </c>
      <c r="Y28" s="21">
        <f t="shared" si="5"/>
        <v>-19473926</v>
      </c>
      <c r="Z28" s="4">
        <f>+IF(X28&lt;&gt;0,+(Y28/X28)*100,0)</f>
        <v>-38.86205313632668</v>
      </c>
      <c r="AA28" s="19">
        <f>SUM(AA29:AA31)</f>
        <v>66812874</v>
      </c>
    </row>
    <row r="29" spans="1:27" ht="12.75">
      <c r="A29" s="5" t="s">
        <v>32</v>
      </c>
      <c r="B29" s="3"/>
      <c r="C29" s="22">
        <v>10901378</v>
      </c>
      <c r="D29" s="22"/>
      <c r="E29" s="23">
        <v>13778089</v>
      </c>
      <c r="F29" s="24">
        <v>13472283</v>
      </c>
      <c r="G29" s="24">
        <v>970781</v>
      </c>
      <c r="H29" s="24">
        <v>1019884</v>
      </c>
      <c r="I29" s="24">
        <v>1005922</v>
      </c>
      <c r="J29" s="24">
        <v>2996587</v>
      </c>
      <c r="K29" s="24">
        <v>860964</v>
      </c>
      <c r="L29" s="24">
        <v>870855</v>
      </c>
      <c r="M29" s="24">
        <v>907852</v>
      </c>
      <c r="N29" s="24">
        <v>2639671</v>
      </c>
      <c r="O29" s="24">
        <v>868546</v>
      </c>
      <c r="P29" s="24">
        <v>882567</v>
      </c>
      <c r="Q29" s="24">
        <v>869262</v>
      </c>
      <c r="R29" s="24">
        <v>2620375</v>
      </c>
      <c r="S29" s="24"/>
      <c r="T29" s="24"/>
      <c r="U29" s="24"/>
      <c r="V29" s="24"/>
      <c r="W29" s="24">
        <v>8256633</v>
      </c>
      <c r="X29" s="24">
        <v>10104444</v>
      </c>
      <c r="Y29" s="24">
        <v>-1847811</v>
      </c>
      <c r="Z29" s="6">
        <v>-18.29</v>
      </c>
      <c r="AA29" s="22">
        <v>13472283</v>
      </c>
    </row>
    <row r="30" spans="1:27" ht="12.75">
      <c r="A30" s="5" t="s">
        <v>33</v>
      </c>
      <c r="B30" s="3"/>
      <c r="C30" s="25">
        <v>40815075</v>
      </c>
      <c r="D30" s="25"/>
      <c r="E30" s="26">
        <v>50890045</v>
      </c>
      <c r="F30" s="27">
        <v>53340591</v>
      </c>
      <c r="G30" s="27">
        <v>1709759</v>
      </c>
      <c r="H30" s="27">
        <v>2055990</v>
      </c>
      <c r="I30" s="27">
        <v>2776135</v>
      </c>
      <c r="J30" s="27">
        <v>6541884</v>
      </c>
      <c r="K30" s="27">
        <v>3005005</v>
      </c>
      <c r="L30" s="27">
        <v>3272100</v>
      </c>
      <c r="M30" s="27">
        <v>2206174</v>
      </c>
      <c r="N30" s="27">
        <v>8483279</v>
      </c>
      <c r="O30" s="27">
        <v>2407917</v>
      </c>
      <c r="P30" s="27">
        <v>2296512</v>
      </c>
      <c r="Q30" s="27">
        <v>2650238</v>
      </c>
      <c r="R30" s="27">
        <v>7354667</v>
      </c>
      <c r="S30" s="27"/>
      <c r="T30" s="27"/>
      <c r="U30" s="27"/>
      <c r="V30" s="27"/>
      <c r="W30" s="27">
        <v>22379830</v>
      </c>
      <c r="X30" s="27">
        <v>40005945</v>
      </c>
      <c r="Y30" s="27">
        <v>-17626115</v>
      </c>
      <c r="Z30" s="7">
        <v>-44.06</v>
      </c>
      <c r="AA30" s="25">
        <v>53340591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21806399</v>
      </c>
      <c r="D32" s="19">
        <f>SUM(D33:D37)</f>
        <v>0</v>
      </c>
      <c r="E32" s="20">
        <f t="shared" si="6"/>
        <v>27895344</v>
      </c>
      <c r="F32" s="21">
        <f t="shared" si="6"/>
        <v>33825668</v>
      </c>
      <c r="G32" s="21">
        <f t="shared" si="6"/>
        <v>996075</v>
      </c>
      <c r="H32" s="21">
        <f t="shared" si="6"/>
        <v>1065433</v>
      </c>
      <c r="I32" s="21">
        <f t="shared" si="6"/>
        <v>1155926</v>
      </c>
      <c r="J32" s="21">
        <f t="shared" si="6"/>
        <v>3217434</v>
      </c>
      <c r="K32" s="21">
        <f t="shared" si="6"/>
        <v>1307527</v>
      </c>
      <c r="L32" s="21">
        <f t="shared" si="6"/>
        <v>1283642</v>
      </c>
      <c r="M32" s="21">
        <f t="shared" si="6"/>
        <v>870939</v>
      </c>
      <c r="N32" s="21">
        <f t="shared" si="6"/>
        <v>3462108</v>
      </c>
      <c r="O32" s="21">
        <f t="shared" si="6"/>
        <v>862768</v>
      </c>
      <c r="P32" s="21">
        <f t="shared" si="6"/>
        <v>1319035</v>
      </c>
      <c r="Q32" s="21">
        <f t="shared" si="6"/>
        <v>2885195</v>
      </c>
      <c r="R32" s="21">
        <f t="shared" si="6"/>
        <v>5066998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11746540</v>
      </c>
      <c r="X32" s="21">
        <f t="shared" si="6"/>
        <v>25369839</v>
      </c>
      <c r="Y32" s="21">
        <f t="shared" si="6"/>
        <v>-13623299</v>
      </c>
      <c r="Z32" s="4">
        <f>+IF(X32&lt;&gt;0,+(Y32/X32)*100,0)</f>
        <v>-53.698799586390756</v>
      </c>
      <c r="AA32" s="19">
        <f>SUM(AA33:AA37)</f>
        <v>33825668</v>
      </c>
    </row>
    <row r="33" spans="1:27" ht="12.75">
      <c r="A33" s="5" t="s">
        <v>36</v>
      </c>
      <c r="B33" s="3"/>
      <c r="C33" s="22">
        <v>4724894</v>
      </c>
      <c r="D33" s="22"/>
      <c r="E33" s="23">
        <v>5636494</v>
      </c>
      <c r="F33" s="24">
        <v>6503593</v>
      </c>
      <c r="G33" s="24">
        <v>254311</v>
      </c>
      <c r="H33" s="24">
        <v>280883</v>
      </c>
      <c r="I33" s="24">
        <v>288085</v>
      </c>
      <c r="J33" s="24">
        <v>823279</v>
      </c>
      <c r="K33" s="24">
        <v>267605</v>
      </c>
      <c r="L33" s="24">
        <v>389416</v>
      </c>
      <c r="M33" s="24">
        <v>259757</v>
      </c>
      <c r="N33" s="24">
        <v>916778</v>
      </c>
      <c r="O33" s="24">
        <v>202254</v>
      </c>
      <c r="P33" s="24">
        <v>268903</v>
      </c>
      <c r="Q33" s="24">
        <v>1403647</v>
      </c>
      <c r="R33" s="24">
        <v>1874804</v>
      </c>
      <c r="S33" s="24"/>
      <c r="T33" s="24"/>
      <c r="U33" s="24"/>
      <c r="V33" s="24"/>
      <c r="W33" s="24">
        <v>3614861</v>
      </c>
      <c r="X33" s="24">
        <v>4877955</v>
      </c>
      <c r="Y33" s="24">
        <v>-1263094</v>
      </c>
      <c r="Z33" s="6">
        <v>-25.89</v>
      </c>
      <c r="AA33" s="22">
        <v>6503593</v>
      </c>
    </row>
    <row r="34" spans="1:27" ht="12.75">
      <c r="A34" s="5" t="s">
        <v>37</v>
      </c>
      <c r="B34" s="3"/>
      <c r="C34" s="22">
        <v>876446</v>
      </c>
      <c r="D34" s="22"/>
      <c r="E34" s="23">
        <v>1256609</v>
      </c>
      <c r="F34" s="24">
        <v>282793</v>
      </c>
      <c r="G34" s="24"/>
      <c r="H34" s="24"/>
      <c r="I34" s="24"/>
      <c r="J34" s="24"/>
      <c r="K34" s="24">
        <v>4401</v>
      </c>
      <c r="L34" s="24"/>
      <c r="M34" s="24"/>
      <c r="N34" s="24">
        <v>4401</v>
      </c>
      <c r="O34" s="24"/>
      <c r="P34" s="24">
        <v>124724</v>
      </c>
      <c r="Q34" s="24">
        <v>194066</v>
      </c>
      <c r="R34" s="24">
        <v>318790</v>
      </c>
      <c r="S34" s="24"/>
      <c r="T34" s="24"/>
      <c r="U34" s="24"/>
      <c r="V34" s="24"/>
      <c r="W34" s="24">
        <v>323191</v>
      </c>
      <c r="X34" s="24">
        <v>212112</v>
      </c>
      <c r="Y34" s="24">
        <v>111079</v>
      </c>
      <c r="Z34" s="6">
        <v>52.37</v>
      </c>
      <c r="AA34" s="22">
        <v>282793</v>
      </c>
    </row>
    <row r="35" spans="1:27" ht="12.75">
      <c r="A35" s="5" t="s">
        <v>38</v>
      </c>
      <c r="B35" s="3"/>
      <c r="C35" s="22">
        <v>14510885</v>
      </c>
      <c r="D35" s="22"/>
      <c r="E35" s="23">
        <v>19290118</v>
      </c>
      <c r="F35" s="24">
        <v>25026539</v>
      </c>
      <c r="G35" s="24">
        <v>605911</v>
      </c>
      <c r="H35" s="24">
        <v>650337</v>
      </c>
      <c r="I35" s="24">
        <v>736704</v>
      </c>
      <c r="J35" s="24">
        <v>1992952</v>
      </c>
      <c r="K35" s="24">
        <v>903460</v>
      </c>
      <c r="L35" s="24">
        <v>727844</v>
      </c>
      <c r="M35" s="24">
        <v>495890</v>
      </c>
      <c r="N35" s="24">
        <v>2127194</v>
      </c>
      <c r="O35" s="24">
        <v>546568</v>
      </c>
      <c r="P35" s="24">
        <v>792590</v>
      </c>
      <c r="Q35" s="24">
        <v>1039691</v>
      </c>
      <c r="R35" s="24">
        <v>2378849</v>
      </c>
      <c r="S35" s="24"/>
      <c r="T35" s="24"/>
      <c r="U35" s="24"/>
      <c r="V35" s="24"/>
      <c r="W35" s="24">
        <v>6498995</v>
      </c>
      <c r="X35" s="24">
        <v>18770085</v>
      </c>
      <c r="Y35" s="24">
        <v>-12271090</v>
      </c>
      <c r="Z35" s="6">
        <v>-65.38</v>
      </c>
      <c r="AA35" s="22">
        <v>25026539</v>
      </c>
    </row>
    <row r="36" spans="1:27" ht="12.75">
      <c r="A36" s="5" t="s">
        <v>39</v>
      </c>
      <c r="B36" s="3"/>
      <c r="C36" s="22">
        <v>414401</v>
      </c>
      <c r="D36" s="22"/>
      <c r="E36" s="23">
        <v>459551</v>
      </c>
      <c r="F36" s="24">
        <v>547729</v>
      </c>
      <c r="G36" s="24">
        <v>34222</v>
      </c>
      <c r="H36" s="24">
        <v>34223</v>
      </c>
      <c r="I36" s="24">
        <v>34222</v>
      </c>
      <c r="J36" s="24">
        <v>102667</v>
      </c>
      <c r="K36" s="24">
        <v>54359</v>
      </c>
      <c r="L36" s="24">
        <v>41976</v>
      </c>
      <c r="M36" s="24">
        <v>34226</v>
      </c>
      <c r="N36" s="24">
        <v>130561</v>
      </c>
      <c r="O36" s="24">
        <v>34334</v>
      </c>
      <c r="P36" s="24">
        <v>37604</v>
      </c>
      <c r="Q36" s="24">
        <v>36520</v>
      </c>
      <c r="R36" s="24">
        <v>108458</v>
      </c>
      <c r="S36" s="24"/>
      <c r="T36" s="24"/>
      <c r="U36" s="24"/>
      <c r="V36" s="24"/>
      <c r="W36" s="24">
        <v>341686</v>
      </c>
      <c r="X36" s="24">
        <v>410841</v>
      </c>
      <c r="Y36" s="24">
        <v>-69155</v>
      </c>
      <c r="Z36" s="6">
        <v>-16.83</v>
      </c>
      <c r="AA36" s="22">
        <v>547729</v>
      </c>
    </row>
    <row r="37" spans="1:27" ht="12.75">
      <c r="A37" s="5" t="s">
        <v>40</v>
      </c>
      <c r="B37" s="3"/>
      <c r="C37" s="25">
        <v>1279773</v>
      </c>
      <c r="D37" s="25"/>
      <c r="E37" s="26">
        <v>1252572</v>
      </c>
      <c r="F37" s="27">
        <v>1465014</v>
      </c>
      <c r="G37" s="27">
        <v>101631</v>
      </c>
      <c r="H37" s="27">
        <v>99990</v>
      </c>
      <c r="I37" s="27">
        <v>96915</v>
      </c>
      <c r="J37" s="27">
        <v>298536</v>
      </c>
      <c r="K37" s="27">
        <v>77702</v>
      </c>
      <c r="L37" s="27">
        <v>124406</v>
      </c>
      <c r="M37" s="27">
        <v>81066</v>
      </c>
      <c r="N37" s="27">
        <v>283174</v>
      </c>
      <c r="O37" s="27">
        <v>79612</v>
      </c>
      <c r="P37" s="27">
        <v>95214</v>
      </c>
      <c r="Q37" s="27">
        <v>211271</v>
      </c>
      <c r="R37" s="27">
        <v>386097</v>
      </c>
      <c r="S37" s="27"/>
      <c r="T37" s="27"/>
      <c r="U37" s="27"/>
      <c r="V37" s="27"/>
      <c r="W37" s="27">
        <v>967807</v>
      </c>
      <c r="X37" s="27">
        <v>1098846</v>
      </c>
      <c r="Y37" s="27">
        <v>-131039</v>
      </c>
      <c r="Z37" s="7">
        <v>-11.93</v>
      </c>
      <c r="AA37" s="25">
        <v>1465014</v>
      </c>
    </row>
    <row r="38" spans="1:27" ht="12.75">
      <c r="A38" s="2" t="s">
        <v>41</v>
      </c>
      <c r="B38" s="8"/>
      <c r="C38" s="19">
        <f aca="true" t="shared" si="7" ref="C38:Y38">SUM(C39:C41)</f>
        <v>16270117</v>
      </c>
      <c r="D38" s="19">
        <f>SUM(D39:D41)</f>
        <v>0</v>
      </c>
      <c r="E38" s="20">
        <f t="shared" si="7"/>
        <v>14810205</v>
      </c>
      <c r="F38" s="21">
        <f t="shared" si="7"/>
        <v>9939699</v>
      </c>
      <c r="G38" s="21">
        <f t="shared" si="7"/>
        <v>475419</v>
      </c>
      <c r="H38" s="21">
        <f t="shared" si="7"/>
        <v>691889</v>
      </c>
      <c r="I38" s="21">
        <f t="shared" si="7"/>
        <v>481466</v>
      </c>
      <c r="J38" s="21">
        <f t="shared" si="7"/>
        <v>1648774</v>
      </c>
      <c r="K38" s="21">
        <f t="shared" si="7"/>
        <v>457051</v>
      </c>
      <c r="L38" s="21">
        <f t="shared" si="7"/>
        <v>540588</v>
      </c>
      <c r="M38" s="21">
        <f t="shared" si="7"/>
        <v>464914</v>
      </c>
      <c r="N38" s="21">
        <f t="shared" si="7"/>
        <v>1462553</v>
      </c>
      <c r="O38" s="21">
        <f t="shared" si="7"/>
        <v>765930</v>
      </c>
      <c r="P38" s="21">
        <f t="shared" si="7"/>
        <v>591227</v>
      </c>
      <c r="Q38" s="21">
        <f t="shared" si="7"/>
        <v>7412113</v>
      </c>
      <c r="R38" s="21">
        <f t="shared" si="7"/>
        <v>8769270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11880597</v>
      </c>
      <c r="X38" s="21">
        <f t="shared" si="7"/>
        <v>7455069</v>
      </c>
      <c r="Y38" s="21">
        <f t="shared" si="7"/>
        <v>4425528</v>
      </c>
      <c r="Z38" s="4">
        <f>+IF(X38&lt;&gt;0,+(Y38/X38)*100,0)</f>
        <v>59.36266988273348</v>
      </c>
      <c r="AA38" s="19">
        <f>SUM(AA39:AA41)</f>
        <v>9939699</v>
      </c>
    </row>
    <row r="39" spans="1:27" ht="12.75">
      <c r="A39" s="5" t="s">
        <v>42</v>
      </c>
      <c r="B39" s="3"/>
      <c r="C39" s="22">
        <v>4031190</v>
      </c>
      <c r="D39" s="22"/>
      <c r="E39" s="23">
        <v>4487105</v>
      </c>
      <c r="F39" s="24">
        <v>4682549</v>
      </c>
      <c r="G39" s="24">
        <v>406787</v>
      </c>
      <c r="H39" s="24">
        <v>426915</v>
      </c>
      <c r="I39" s="24">
        <v>310459</v>
      </c>
      <c r="J39" s="24">
        <v>1144161</v>
      </c>
      <c r="K39" s="24">
        <v>303968</v>
      </c>
      <c r="L39" s="24">
        <v>368004</v>
      </c>
      <c r="M39" s="24">
        <v>316119</v>
      </c>
      <c r="N39" s="24">
        <v>988091</v>
      </c>
      <c r="O39" s="24">
        <v>293771</v>
      </c>
      <c r="P39" s="24">
        <v>276601</v>
      </c>
      <c r="Q39" s="24">
        <v>298297</v>
      </c>
      <c r="R39" s="24">
        <v>868669</v>
      </c>
      <c r="S39" s="24"/>
      <c r="T39" s="24"/>
      <c r="U39" s="24"/>
      <c r="V39" s="24"/>
      <c r="W39" s="24">
        <v>3000921</v>
      </c>
      <c r="X39" s="24">
        <v>3512070</v>
      </c>
      <c r="Y39" s="24">
        <v>-511149</v>
      </c>
      <c r="Z39" s="6">
        <v>-14.55</v>
      </c>
      <c r="AA39" s="22">
        <v>4682549</v>
      </c>
    </row>
    <row r="40" spans="1:27" ht="12.75">
      <c r="A40" s="5" t="s">
        <v>43</v>
      </c>
      <c r="B40" s="3"/>
      <c r="C40" s="22">
        <v>12238927</v>
      </c>
      <c r="D40" s="22"/>
      <c r="E40" s="23">
        <v>10323100</v>
      </c>
      <c r="F40" s="24">
        <v>5257150</v>
      </c>
      <c r="G40" s="24">
        <v>68632</v>
      </c>
      <c r="H40" s="24">
        <v>264974</v>
      </c>
      <c r="I40" s="24">
        <v>171007</v>
      </c>
      <c r="J40" s="24">
        <v>504613</v>
      </c>
      <c r="K40" s="24">
        <v>153083</v>
      </c>
      <c r="L40" s="24">
        <v>172584</v>
      </c>
      <c r="M40" s="24">
        <v>148795</v>
      </c>
      <c r="N40" s="24">
        <v>474462</v>
      </c>
      <c r="O40" s="24">
        <v>472159</v>
      </c>
      <c r="P40" s="24">
        <v>314626</v>
      </c>
      <c r="Q40" s="24">
        <v>7113816</v>
      </c>
      <c r="R40" s="24">
        <v>7900601</v>
      </c>
      <c r="S40" s="24"/>
      <c r="T40" s="24"/>
      <c r="U40" s="24"/>
      <c r="V40" s="24"/>
      <c r="W40" s="24">
        <v>8879676</v>
      </c>
      <c r="X40" s="24">
        <v>3942999</v>
      </c>
      <c r="Y40" s="24">
        <v>4936677</v>
      </c>
      <c r="Z40" s="6">
        <v>125.2</v>
      </c>
      <c r="AA40" s="22">
        <v>5257150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50734839</v>
      </c>
      <c r="D42" s="19">
        <f>SUM(D43:D46)</f>
        <v>0</v>
      </c>
      <c r="E42" s="20">
        <f t="shared" si="8"/>
        <v>69197331</v>
      </c>
      <c r="F42" s="21">
        <f t="shared" si="8"/>
        <v>72587480</v>
      </c>
      <c r="G42" s="21">
        <f t="shared" si="8"/>
        <v>2826610</v>
      </c>
      <c r="H42" s="21">
        <f t="shared" si="8"/>
        <v>2447733</v>
      </c>
      <c r="I42" s="21">
        <f t="shared" si="8"/>
        <v>2243149</v>
      </c>
      <c r="J42" s="21">
        <f t="shared" si="8"/>
        <v>7517492</v>
      </c>
      <c r="K42" s="21">
        <f t="shared" si="8"/>
        <v>2821123</v>
      </c>
      <c r="L42" s="21">
        <f t="shared" si="8"/>
        <v>2229865</v>
      </c>
      <c r="M42" s="21">
        <f t="shared" si="8"/>
        <v>2634647</v>
      </c>
      <c r="N42" s="21">
        <f t="shared" si="8"/>
        <v>7685635</v>
      </c>
      <c r="O42" s="21">
        <f t="shared" si="8"/>
        <v>2194318</v>
      </c>
      <c r="P42" s="21">
        <f t="shared" si="8"/>
        <v>2194055</v>
      </c>
      <c r="Q42" s="21">
        <f t="shared" si="8"/>
        <v>8735826</v>
      </c>
      <c r="R42" s="21">
        <f t="shared" si="8"/>
        <v>13124199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28327326</v>
      </c>
      <c r="X42" s="21">
        <f t="shared" si="8"/>
        <v>54441225</v>
      </c>
      <c r="Y42" s="21">
        <f t="shared" si="8"/>
        <v>-26113899</v>
      </c>
      <c r="Z42" s="4">
        <f>+IF(X42&lt;&gt;0,+(Y42/X42)*100,0)</f>
        <v>-47.96714071000423</v>
      </c>
      <c r="AA42" s="19">
        <f>SUM(AA43:AA46)</f>
        <v>72587480</v>
      </c>
    </row>
    <row r="43" spans="1:27" ht="12.75">
      <c r="A43" s="5" t="s">
        <v>46</v>
      </c>
      <c r="B43" s="3"/>
      <c r="C43" s="22">
        <v>7456184</v>
      </c>
      <c r="D43" s="22"/>
      <c r="E43" s="23">
        <v>10491254</v>
      </c>
      <c r="F43" s="24">
        <v>12455405</v>
      </c>
      <c r="G43" s="24">
        <v>968782</v>
      </c>
      <c r="H43" s="24">
        <v>757200</v>
      </c>
      <c r="I43" s="24">
        <v>625682</v>
      </c>
      <c r="J43" s="24">
        <v>2351664</v>
      </c>
      <c r="K43" s="24">
        <v>337599</v>
      </c>
      <c r="L43" s="24">
        <v>582436</v>
      </c>
      <c r="M43" s="24">
        <v>877751</v>
      </c>
      <c r="N43" s="24">
        <v>1797786</v>
      </c>
      <c r="O43" s="24">
        <v>453104</v>
      </c>
      <c r="P43" s="24">
        <v>283754</v>
      </c>
      <c r="Q43" s="24">
        <v>1491266</v>
      </c>
      <c r="R43" s="24">
        <v>2228124</v>
      </c>
      <c r="S43" s="24"/>
      <c r="T43" s="24"/>
      <c r="U43" s="24"/>
      <c r="V43" s="24"/>
      <c r="W43" s="24">
        <v>6377574</v>
      </c>
      <c r="X43" s="24">
        <v>9341676</v>
      </c>
      <c r="Y43" s="24">
        <v>-2964102</v>
      </c>
      <c r="Z43" s="6">
        <v>-31.73</v>
      </c>
      <c r="AA43" s="22">
        <v>12455405</v>
      </c>
    </row>
    <row r="44" spans="1:27" ht="12.75">
      <c r="A44" s="5" t="s">
        <v>47</v>
      </c>
      <c r="B44" s="3"/>
      <c r="C44" s="22">
        <v>27236743</v>
      </c>
      <c r="D44" s="22"/>
      <c r="E44" s="23">
        <v>35535772</v>
      </c>
      <c r="F44" s="24">
        <v>38785271</v>
      </c>
      <c r="G44" s="24">
        <v>1044029</v>
      </c>
      <c r="H44" s="24">
        <v>858878</v>
      </c>
      <c r="I44" s="24">
        <v>652383</v>
      </c>
      <c r="J44" s="24">
        <v>2555290</v>
      </c>
      <c r="K44" s="24">
        <v>1012408</v>
      </c>
      <c r="L44" s="24">
        <v>682428</v>
      </c>
      <c r="M44" s="24">
        <v>904764</v>
      </c>
      <c r="N44" s="24">
        <v>2599600</v>
      </c>
      <c r="O44" s="24">
        <v>811240</v>
      </c>
      <c r="P44" s="24">
        <v>860931</v>
      </c>
      <c r="Q44" s="24">
        <v>4570147</v>
      </c>
      <c r="R44" s="24">
        <v>6242318</v>
      </c>
      <c r="S44" s="24"/>
      <c r="T44" s="24"/>
      <c r="U44" s="24"/>
      <c r="V44" s="24"/>
      <c r="W44" s="24">
        <v>11397208</v>
      </c>
      <c r="X44" s="24">
        <v>29089161</v>
      </c>
      <c r="Y44" s="24">
        <v>-17691953</v>
      </c>
      <c r="Z44" s="6">
        <v>-60.82</v>
      </c>
      <c r="AA44" s="22">
        <v>38785271</v>
      </c>
    </row>
    <row r="45" spans="1:27" ht="12.75">
      <c r="A45" s="5" t="s">
        <v>48</v>
      </c>
      <c r="B45" s="3"/>
      <c r="C45" s="25">
        <v>9951877</v>
      </c>
      <c r="D45" s="25"/>
      <c r="E45" s="26">
        <v>15246779</v>
      </c>
      <c r="F45" s="27">
        <v>12718944</v>
      </c>
      <c r="G45" s="27">
        <v>454124</v>
      </c>
      <c r="H45" s="27">
        <v>455765</v>
      </c>
      <c r="I45" s="27">
        <v>466650</v>
      </c>
      <c r="J45" s="27">
        <v>1376539</v>
      </c>
      <c r="K45" s="27">
        <v>521466</v>
      </c>
      <c r="L45" s="27">
        <v>408745</v>
      </c>
      <c r="M45" s="27">
        <v>407320</v>
      </c>
      <c r="N45" s="27">
        <v>1337531</v>
      </c>
      <c r="O45" s="27">
        <v>435306</v>
      </c>
      <c r="P45" s="27">
        <v>408019</v>
      </c>
      <c r="Q45" s="27">
        <v>1947119</v>
      </c>
      <c r="R45" s="27">
        <v>2790444</v>
      </c>
      <c r="S45" s="27"/>
      <c r="T45" s="27"/>
      <c r="U45" s="27"/>
      <c r="V45" s="27"/>
      <c r="W45" s="27">
        <v>5504514</v>
      </c>
      <c r="X45" s="27">
        <v>9539361</v>
      </c>
      <c r="Y45" s="27">
        <v>-4034847</v>
      </c>
      <c r="Z45" s="7">
        <v>-42.3</v>
      </c>
      <c r="AA45" s="25">
        <v>12718944</v>
      </c>
    </row>
    <row r="46" spans="1:27" ht="12.75">
      <c r="A46" s="5" t="s">
        <v>49</v>
      </c>
      <c r="B46" s="3"/>
      <c r="C46" s="22">
        <v>6090035</v>
      </c>
      <c r="D46" s="22"/>
      <c r="E46" s="23">
        <v>7923526</v>
      </c>
      <c r="F46" s="24">
        <v>8627860</v>
      </c>
      <c r="G46" s="24">
        <v>359675</v>
      </c>
      <c r="H46" s="24">
        <v>375890</v>
      </c>
      <c r="I46" s="24">
        <v>498434</v>
      </c>
      <c r="J46" s="24">
        <v>1233999</v>
      </c>
      <c r="K46" s="24">
        <v>949650</v>
      </c>
      <c r="L46" s="24">
        <v>556256</v>
      </c>
      <c r="M46" s="24">
        <v>444812</v>
      </c>
      <c r="N46" s="24">
        <v>1950718</v>
      </c>
      <c r="O46" s="24">
        <v>494668</v>
      </c>
      <c r="P46" s="24">
        <v>641351</v>
      </c>
      <c r="Q46" s="24">
        <v>727294</v>
      </c>
      <c r="R46" s="24">
        <v>1863313</v>
      </c>
      <c r="S46" s="24"/>
      <c r="T46" s="24"/>
      <c r="U46" s="24"/>
      <c r="V46" s="24"/>
      <c r="W46" s="24">
        <v>5048030</v>
      </c>
      <c r="X46" s="24">
        <v>6471027</v>
      </c>
      <c r="Y46" s="24">
        <v>-1422997</v>
      </c>
      <c r="Z46" s="6">
        <v>-21.99</v>
      </c>
      <c r="AA46" s="22">
        <v>8627860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140527808</v>
      </c>
      <c r="D48" s="40">
        <f>+D28+D32+D38+D42+D47</f>
        <v>0</v>
      </c>
      <c r="E48" s="41">
        <f t="shared" si="9"/>
        <v>176571014</v>
      </c>
      <c r="F48" s="42">
        <f t="shared" si="9"/>
        <v>183165721</v>
      </c>
      <c r="G48" s="42">
        <f t="shared" si="9"/>
        <v>6978644</v>
      </c>
      <c r="H48" s="42">
        <f t="shared" si="9"/>
        <v>7280929</v>
      </c>
      <c r="I48" s="42">
        <f t="shared" si="9"/>
        <v>7662598</v>
      </c>
      <c r="J48" s="42">
        <f t="shared" si="9"/>
        <v>21922171</v>
      </c>
      <c r="K48" s="42">
        <f t="shared" si="9"/>
        <v>8451670</v>
      </c>
      <c r="L48" s="42">
        <f t="shared" si="9"/>
        <v>8197050</v>
      </c>
      <c r="M48" s="42">
        <f t="shared" si="9"/>
        <v>7084526</v>
      </c>
      <c r="N48" s="42">
        <f t="shared" si="9"/>
        <v>23733246</v>
      </c>
      <c r="O48" s="42">
        <f t="shared" si="9"/>
        <v>7099479</v>
      </c>
      <c r="P48" s="42">
        <f t="shared" si="9"/>
        <v>7283396</v>
      </c>
      <c r="Q48" s="42">
        <f t="shared" si="9"/>
        <v>22552634</v>
      </c>
      <c r="R48" s="42">
        <f t="shared" si="9"/>
        <v>36935509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82590926</v>
      </c>
      <c r="X48" s="42">
        <f t="shared" si="9"/>
        <v>137376522</v>
      </c>
      <c r="Y48" s="42">
        <f t="shared" si="9"/>
        <v>-54785596</v>
      </c>
      <c r="Z48" s="43">
        <f>+IF(X48&lt;&gt;0,+(Y48/X48)*100,0)</f>
        <v>-39.87988282306346</v>
      </c>
      <c r="AA48" s="40">
        <f>+AA28+AA32+AA38+AA42+AA47</f>
        <v>183165721</v>
      </c>
    </row>
    <row r="49" spans="1:27" ht="12.75">
      <c r="A49" s="14" t="s">
        <v>96</v>
      </c>
      <c r="B49" s="15"/>
      <c r="C49" s="44">
        <f aca="true" t="shared" si="10" ref="C49:Y49">+C25-C48</f>
        <v>3923164</v>
      </c>
      <c r="D49" s="44">
        <f>+D25-D48</f>
        <v>0</v>
      </c>
      <c r="E49" s="45">
        <f t="shared" si="10"/>
        <v>2010560</v>
      </c>
      <c r="F49" s="46">
        <f t="shared" si="10"/>
        <v>19762422</v>
      </c>
      <c r="G49" s="46">
        <f t="shared" si="10"/>
        <v>35894338</v>
      </c>
      <c r="H49" s="46">
        <f t="shared" si="10"/>
        <v>-1265533</v>
      </c>
      <c r="I49" s="46">
        <f t="shared" si="10"/>
        <v>-3750621</v>
      </c>
      <c r="J49" s="46">
        <f t="shared" si="10"/>
        <v>30878184</v>
      </c>
      <c r="K49" s="46">
        <f t="shared" si="10"/>
        <v>951620</v>
      </c>
      <c r="L49" s="46">
        <f t="shared" si="10"/>
        <v>241947</v>
      </c>
      <c r="M49" s="46">
        <f t="shared" si="10"/>
        <v>13690829</v>
      </c>
      <c r="N49" s="46">
        <f t="shared" si="10"/>
        <v>14884396</v>
      </c>
      <c r="O49" s="46">
        <f t="shared" si="10"/>
        <v>4354702</v>
      </c>
      <c r="P49" s="46">
        <f t="shared" si="10"/>
        <v>2353383</v>
      </c>
      <c r="Q49" s="46">
        <f t="shared" si="10"/>
        <v>1210504</v>
      </c>
      <c r="R49" s="46">
        <f t="shared" si="10"/>
        <v>7918589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53681169</v>
      </c>
      <c r="X49" s="46">
        <f>IF(F25=F48,0,X25-X48)</f>
        <v>14819805</v>
      </c>
      <c r="Y49" s="46">
        <f t="shared" si="10"/>
        <v>38861364</v>
      </c>
      <c r="Z49" s="47">
        <f>+IF(X49&lt;&gt;0,+(Y49/X49)*100,0)</f>
        <v>262.2258794903172</v>
      </c>
      <c r="AA49" s="44">
        <f>+AA25-AA48</f>
        <v>19762422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111661447</v>
      </c>
      <c r="D5" s="19">
        <f>SUM(D6:D8)</f>
        <v>0</v>
      </c>
      <c r="E5" s="20">
        <f t="shared" si="0"/>
        <v>146602000</v>
      </c>
      <c r="F5" s="21">
        <f t="shared" si="0"/>
        <v>160358793</v>
      </c>
      <c r="G5" s="21">
        <f t="shared" si="0"/>
        <v>79242019</v>
      </c>
      <c r="H5" s="21">
        <f t="shared" si="0"/>
        <v>3402915</v>
      </c>
      <c r="I5" s="21">
        <f t="shared" si="0"/>
        <v>2814227</v>
      </c>
      <c r="J5" s="21">
        <f t="shared" si="0"/>
        <v>85459161</v>
      </c>
      <c r="K5" s="21">
        <f t="shared" si="0"/>
        <v>-42729599</v>
      </c>
      <c r="L5" s="21">
        <f t="shared" si="0"/>
        <v>1666199</v>
      </c>
      <c r="M5" s="21">
        <f t="shared" si="0"/>
        <v>32851126</v>
      </c>
      <c r="N5" s="21">
        <f t="shared" si="0"/>
        <v>-8212274</v>
      </c>
      <c r="O5" s="21">
        <f t="shared" si="0"/>
        <v>1320598</v>
      </c>
      <c r="P5" s="21">
        <f t="shared" si="0"/>
        <v>1851279</v>
      </c>
      <c r="Q5" s="21">
        <f t="shared" si="0"/>
        <v>24760241</v>
      </c>
      <c r="R5" s="21">
        <f t="shared" si="0"/>
        <v>27932118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105179005</v>
      </c>
      <c r="X5" s="21">
        <f t="shared" si="0"/>
        <v>157534793</v>
      </c>
      <c r="Y5" s="21">
        <f t="shared" si="0"/>
        <v>-52355788</v>
      </c>
      <c r="Z5" s="4">
        <f>+IF(X5&lt;&gt;0,+(Y5/X5)*100,0)</f>
        <v>-33.23442840972915</v>
      </c>
      <c r="AA5" s="19">
        <f>SUM(AA6:AA8)</f>
        <v>160358793</v>
      </c>
    </row>
    <row r="6" spans="1:27" ht="12.75">
      <c r="A6" s="5" t="s">
        <v>32</v>
      </c>
      <c r="B6" s="3"/>
      <c r="C6" s="22">
        <v>442328</v>
      </c>
      <c r="D6" s="22"/>
      <c r="E6" s="23">
        <v>34223000</v>
      </c>
      <c r="F6" s="24">
        <v>47979793</v>
      </c>
      <c r="G6" s="24"/>
      <c r="H6" s="24"/>
      <c r="I6" s="24"/>
      <c r="J6" s="24"/>
      <c r="K6" s="24">
        <v>-3801</v>
      </c>
      <c r="L6" s="24"/>
      <c r="M6" s="24">
        <v>18261</v>
      </c>
      <c r="N6" s="24">
        <v>14460</v>
      </c>
      <c r="O6" s="24"/>
      <c r="P6" s="24"/>
      <c r="Q6" s="24"/>
      <c r="R6" s="24"/>
      <c r="S6" s="24"/>
      <c r="T6" s="24"/>
      <c r="U6" s="24"/>
      <c r="V6" s="24"/>
      <c r="W6" s="24">
        <v>14460</v>
      </c>
      <c r="X6" s="24">
        <v>46555793</v>
      </c>
      <c r="Y6" s="24">
        <v>-46541333</v>
      </c>
      <c r="Z6" s="6">
        <v>-99.97</v>
      </c>
      <c r="AA6" s="22">
        <v>47979793</v>
      </c>
    </row>
    <row r="7" spans="1:27" ht="12.75">
      <c r="A7" s="5" t="s">
        <v>33</v>
      </c>
      <c r="B7" s="3"/>
      <c r="C7" s="25">
        <v>111219119</v>
      </c>
      <c r="D7" s="25"/>
      <c r="E7" s="26">
        <v>112379000</v>
      </c>
      <c r="F7" s="27">
        <v>112379000</v>
      </c>
      <c r="G7" s="27">
        <v>79242019</v>
      </c>
      <c r="H7" s="27">
        <v>3402915</v>
      </c>
      <c r="I7" s="27">
        <v>2814227</v>
      </c>
      <c r="J7" s="27">
        <v>85459161</v>
      </c>
      <c r="K7" s="27">
        <v>-42725798</v>
      </c>
      <c r="L7" s="27">
        <v>1666199</v>
      </c>
      <c r="M7" s="27">
        <v>32832865</v>
      </c>
      <c r="N7" s="27">
        <v>-8226734</v>
      </c>
      <c r="O7" s="27">
        <v>1320598</v>
      </c>
      <c r="P7" s="27">
        <v>1851279</v>
      </c>
      <c r="Q7" s="27">
        <v>24760241</v>
      </c>
      <c r="R7" s="27">
        <v>27932118</v>
      </c>
      <c r="S7" s="27"/>
      <c r="T7" s="27"/>
      <c r="U7" s="27"/>
      <c r="V7" s="27"/>
      <c r="W7" s="27">
        <v>105164545</v>
      </c>
      <c r="X7" s="27">
        <v>110979000</v>
      </c>
      <c r="Y7" s="27">
        <v>-5814455</v>
      </c>
      <c r="Z7" s="7">
        <v>-5.24</v>
      </c>
      <c r="AA7" s="25">
        <v>112379000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656665</v>
      </c>
      <c r="D15" s="19">
        <f>SUM(D16:D18)</f>
        <v>0</v>
      </c>
      <c r="E15" s="20">
        <f t="shared" si="2"/>
        <v>2373000</v>
      </c>
      <c r="F15" s="21">
        <f t="shared" si="2"/>
        <v>2373000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2373000</v>
      </c>
      <c r="Y15" s="21">
        <f t="shared" si="2"/>
        <v>-2373000</v>
      </c>
      <c r="Z15" s="4">
        <f>+IF(X15&lt;&gt;0,+(Y15/X15)*100,0)</f>
        <v>-100</v>
      </c>
      <c r="AA15" s="19">
        <f>SUM(AA16:AA18)</f>
        <v>2373000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656665</v>
      </c>
      <c r="D17" s="22"/>
      <c r="E17" s="23">
        <v>2373000</v>
      </c>
      <c r="F17" s="24">
        <v>2373000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2373000</v>
      </c>
      <c r="Y17" s="24">
        <v>-2373000</v>
      </c>
      <c r="Z17" s="6">
        <v>-100</v>
      </c>
      <c r="AA17" s="22">
        <v>2373000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112318112</v>
      </c>
      <c r="D25" s="40">
        <f>+D5+D9+D15+D19+D24</f>
        <v>0</v>
      </c>
      <c r="E25" s="41">
        <f t="shared" si="4"/>
        <v>148975000</v>
      </c>
      <c r="F25" s="42">
        <f t="shared" si="4"/>
        <v>162731793</v>
      </c>
      <c r="G25" s="42">
        <f t="shared" si="4"/>
        <v>79242019</v>
      </c>
      <c r="H25" s="42">
        <f t="shared" si="4"/>
        <v>3402915</v>
      </c>
      <c r="I25" s="42">
        <f t="shared" si="4"/>
        <v>2814227</v>
      </c>
      <c r="J25" s="42">
        <f t="shared" si="4"/>
        <v>85459161</v>
      </c>
      <c r="K25" s="42">
        <f t="shared" si="4"/>
        <v>-42729599</v>
      </c>
      <c r="L25" s="42">
        <f t="shared" si="4"/>
        <v>1666199</v>
      </c>
      <c r="M25" s="42">
        <f t="shared" si="4"/>
        <v>32851126</v>
      </c>
      <c r="N25" s="42">
        <f t="shared" si="4"/>
        <v>-8212274</v>
      </c>
      <c r="O25" s="42">
        <f t="shared" si="4"/>
        <v>1320598</v>
      </c>
      <c r="P25" s="42">
        <f t="shared" si="4"/>
        <v>1851279</v>
      </c>
      <c r="Q25" s="42">
        <f t="shared" si="4"/>
        <v>24760241</v>
      </c>
      <c r="R25" s="42">
        <f t="shared" si="4"/>
        <v>27932118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105179005</v>
      </c>
      <c r="X25" s="42">
        <f t="shared" si="4"/>
        <v>159907793</v>
      </c>
      <c r="Y25" s="42">
        <f t="shared" si="4"/>
        <v>-54728788</v>
      </c>
      <c r="Z25" s="43">
        <f>+IF(X25&lt;&gt;0,+(Y25/X25)*100,0)</f>
        <v>-34.225216278233546</v>
      </c>
      <c r="AA25" s="40">
        <f>+AA5+AA9+AA15+AA19+AA24</f>
        <v>162731793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69617230</v>
      </c>
      <c r="D28" s="19">
        <f>SUM(D29:D31)</f>
        <v>0</v>
      </c>
      <c r="E28" s="20">
        <f t="shared" si="5"/>
        <v>71432996</v>
      </c>
      <c r="F28" s="21">
        <f t="shared" si="5"/>
        <v>74932996</v>
      </c>
      <c r="G28" s="21">
        <f t="shared" si="5"/>
        <v>7813068</v>
      </c>
      <c r="H28" s="21">
        <f t="shared" si="5"/>
        <v>7050615</v>
      </c>
      <c r="I28" s="21">
        <f t="shared" si="5"/>
        <v>8063555</v>
      </c>
      <c r="J28" s="21">
        <f t="shared" si="5"/>
        <v>22927238</v>
      </c>
      <c r="K28" s="21">
        <f t="shared" si="5"/>
        <v>-14480731</v>
      </c>
      <c r="L28" s="21">
        <f t="shared" si="5"/>
        <v>5451836</v>
      </c>
      <c r="M28" s="21">
        <f t="shared" si="5"/>
        <v>5639329</v>
      </c>
      <c r="N28" s="21">
        <f t="shared" si="5"/>
        <v>-3389566</v>
      </c>
      <c r="O28" s="21">
        <f t="shared" si="5"/>
        <v>4273586</v>
      </c>
      <c r="P28" s="21">
        <f t="shared" si="5"/>
        <v>4731908</v>
      </c>
      <c r="Q28" s="21">
        <f t="shared" si="5"/>
        <v>4675674</v>
      </c>
      <c r="R28" s="21">
        <f t="shared" si="5"/>
        <v>13681168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33218840</v>
      </c>
      <c r="X28" s="21">
        <f t="shared" si="5"/>
        <v>59596381</v>
      </c>
      <c r="Y28" s="21">
        <f t="shared" si="5"/>
        <v>-26377541</v>
      </c>
      <c r="Z28" s="4">
        <f>+IF(X28&lt;&gt;0,+(Y28/X28)*100,0)</f>
        <v>-44.2603066786891</v>
      </c>
      <c r="AA28" s="19">
        <f>SUM(AA29:AA31)</f>
        <v>74932996</v>
      </c>
    </row>
    <row r="29" spans="1:27" ht="12.75">
      <c r="A29" s="5" t="s">
        <v>32</v>
      </c>
      <c r="B29" s="3"/>
      <c r="C29" s="22">
        <v>23536781</v>
      </c>
      <c r="D29" s="22"/>
      <c r="E29" s="23">
        <v>27703253</v>
      </c>
      <c r="F29" s="24">
        <v>28253253</v>
      </c>
      <c r="G29" s="24">
        <v>2621018</v>
      </c>
      <c r="H29" s="24">
        <v>2779522</v>
      </c>
      <c r="I29" s="24">
        <v>3023101</v>
      </c>
      <c r="J29" s="24">
        <v>8423641</v>
      </c>
      <c r="K29" s="24">
        <v>-2628999</v>
      </c>
      <c r="L29" s="24">
        <v>1898716</v>
      </c>
      <c r="M29" s="24">
        <v>1523171</v>
      </c>
      <c r="N29" s="24">
        <v>792888</v>
      </c>
      <c r="O29" s="24">
        <v>1400163</v>
      </c>
      <c r="P29" s="24">
        <v>1800381</v>
      </c>
      <c r="Q29" s="24">
        <v>1557529</v>
      </c>
      <c r="R29" s="24">
        <v>4758073</v>
      </c>
      <c r="S29" s="24"/>
      <c r="T29" s="24"/>
      <c r="U29" s="24"/>
      <c r="V29" s="24"/>
      <c r="W29" s="24">
        <v>13974602</v>
      </c>
      <c r="X29" s="24">
        <v>23102090</v>
      </c>
      <c r="Y29" s="24">
        <v>-9127488</v>
      </c>
      <c r="Z29" s="6">
        <v>-39.51</v>
      </c>
      <c r="AA29" s="22">
        <v>28253253</v>
      </c>
    </row>
    <row r="30" spans="1:27" ht="12.75">
      <c r="A30" s="5" t="s">
        <v>33</v>
      </c>
      <c r="B30" s="3"/>
      <c r="C30" s="25">
        <v>25318055</v>
      </c>
      <c r="D30" s="25"/>
      <c r="E30" s="26">
        <v>43729743</v>
      </c>
      <c r="F30" s="27">
        <v>46679743</v>
      </c>
      <c r="G30" s="27">
        <v>5153162</v>
      </c>
      <c r="H30" s="27">
        <v>4271093</v>
      </c>
      <c r="I30" s="27">
        <v>4990065</v>
      </c>
      <c r="J30" s="27">
        <v>14414320</v>
      </c>
      <c r="K30" s="27">
        <v>-11851732</v>
      </c>
      <c r="L30" s="27">
        <v>3553120</v>
      </c>
      <c r="M30" s="27">
        <v>4116158</v>
      </c>
      <c r="N30" s="27">
        <v>-4182454</v>
      </c>
      <c r="O30" s="27">
        <v>2872622</v>
      </c>
      <c r="P30" s="27">
        <v>2907271</v>
      </c>
      <c r="Q30" s="27">
        <v>3118145</v>
      </c>
      <c r="R30" s="27">
        <v>8898038</v>
      </c>
      <c r="S30" s="27"/>
      <c r="T30" s="27"/>
      <c r="U30" s="27"/>
      <c r="V30" s="27"/>
      <c r="W30" s="27">
        <v>19129904</v>
      </c>
      <c r="X30" s="27">
        <v>36494291</v>
      </c>
      <c r="Y30" s="27">
        <v>-17364387</v>
      </c>
      <c r="Z30" s="7">
        <v>-47.58</v>
      </c>
      <c r="AA30" s="25">
        <v>46679743</v>
      </c>
    </row>
    <row r="31" spans="1:27" ht="12.75">
      <c r="A31" s="5" t="s">
        <v>34</v>
      </c>
      <c r="B31" s="3"/>
      <c r="C31" s="22">
        <v>20762394</v>
      </c>
      <c r="D31" s="22"/>
      <c r="E31" s="23"/>
      <c r="F31" s="24"/>
      <c r="G31" s="24">
        <v>38888</v>
      </c>
      <c r="H31" s="24"/>
      <c r="I31" s="24">
        <v>50389</v>
      </c>
      <c r="J31" s="24">
        <v>89277</v>
      </c>
      <c r="K31" s="24"/>
      <c r="L31" s="24"/>
      <c r="M31" s="24"/>
      <c r="N31" s="24"/>
      <c r="O31" s="24">
        <v>801</v>
      </c>
      <c r="P31" s="24">
        <v>24256</v>
      </c>
      <c r="Q31" s="24"/>
      <c r="R31" s="24">
        <v>25057</v>
      </c>
      <c r="S31" s="24"/>
      <c r="T31" s="24"/>
      <c r="U31" s="24"/>
      <c r="V31" s="24"/>
      <c r="W31" s="24">
        <v>114334</v>
      </c>
      <c r="X31" s="24"/>
      <c r="Y31" s="24">
        <v>114334</v>
      </c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28525733</v>
      </c>
      <c r="D32" s="19">
        <f>SUM(D33:D37)</f>
        <v>0</v>
      </c>
      <c r="E32" s="20">
        <f t="shared" si="6"/>
        <v>46953431</v>
      </c>
      <c r="F32" s="21">
        <f t="shared" si="6"/>
        <v>49378431</v>
      </c>
      <c r="G32" s="21">
        <f t="shared" si="6"/>
        <v>1986871</v>
      </c>
      <c r="H32" s="21">
        <f t="shared" si="6"/>
        <v>4688563</v>
      </c>
      <c r="I32" s="21">
        <f t="shared" si="6"/>
        <v>1573251</v>
      </c>
      <c r="J32" s="21">
        <f t="shared" si="6"/>
        <v>8248685</v>
      </c>
      <c r="K32" s="21">
        <f t="shared" si="6"/>
        <v>-3835953</v>
      </c>
      <c r="L32" s="21">
        <f t="shared" si="6"/>
        <v>1865459</v>
      </c>
      <c r="M32" s="21">
        <f t="shared" si="6"/>
        <v>2475466</v>
      </c>
      <c r="N32" s="21">
        <f t="shared" si="6"/>
        <v>504972</v>
      </c>
      <c r="O32" s="21">
        <f t="shared" si="6"/>
        <v>1309305</v>
      </c>
      <c r="P32" s="21">
        <f t="shared" si="6"/>
        <v>3985651</v>
      </c>
      <c r="Q32" s="21">
        <f t="shared" si="6"/>
        <v>3117734</v>
      </c>
      <c r="R32" s="21">
        <f t="shared" si="6"/>
        <v>8412690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17166347</v>
      </c>
      <c r="X32" s="21">
        <f t="shared" si="6"/>
        <v>46152981</v>
      </c>
      <c r="Y32" s="21">
        <f t="shared" si="6"/>
        <v>-28986634</v>
      </c>
      <c r="Z32" s="4">
        <f>+IF(X32&lt;&gt;0,+(Y32/X32)*100,0)</f>
        <v>-62.805550956719344</v>
      </c>
      <c r="AA32" s="19">
        <f>SUM(AA33:AA37)</f>
        <v>49378431</v>
      </c>
    </row>
    <row r="33" spans="1:27" ht="12.75">
      <c r="A33" s="5" t="s">
        <v>36</v>
      </c>
      <c r="B33" s="3"/>
      <c r="C33" s="22"/>
      <c r="D33" s="22"/>
      <c r="E33" s="23">
        <v>9446700</v>
      </c>
      <c r="F33" s="24">
        <v>9309700</v>
      </c>
      <c r="G33" s="24">
        <v>883160</v>
      </c>
      <c r="H33" s="24">
        <v>860820</v>
      </c>
      <c r="I33" s="24">
        <v>1063519</v>
      </c>
      <c r="J33" s="24">
        <v>2807499</v>
      </c>
      <c r="K33" s="24"/>
      <c r="L33" s="24">
        <v>553035</v>
      </c>
      <c r="M33" s="24">
        <v>1095706</v>
      </c>
      <c r="N33" s="24">
        <v>1648741</v>
      </c>
      <c r="O33" s="24">
        <v>604735</v>
      </c>
      <c r="P33" s="24">
        <v>419897</v>
      </c>
      <c r="Q33" s="24">
        <v>425722</v>
      </c>
      <c r="R33" s="24">
        <v>1450354</v>
      </c>
      <c r="S33" s="24"/>
      <c r="T33" s="24"/>
      <c r="U33" s="24"/>
      <c r="V33" s="24"/>
      <c r="W33" s="24">
        <v>5906594</v>
      </c>
      <c r="X33" s="24">
        <v>7461032</v>
      </c>
      <c r="Y33" s="24">
        <v>-1554438</v>
      </c>
      <c r="Z33" s="6">
        <v>-20.83</v>
      </c>
      <c r="AA33" s="22">
        <v>9309700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16594611</v>
      </c>
      <c r="D35" s="22"/>
      <c r="E35" s="23">
        <v>24014230</v>
      </c>
      <c r="F35" s="24">
        <v>26428230</v>
      </c>
      <c r="G35" s="24">
        <v>140389</v>
      </c>
      <c r="H35" s="24">
        <v>141350</v>
      </c>
      <c r="I35" s="24">
        <v>133052</v>
      </c>
      <c r="J35" s="24">
        <v>414791</v>
      </c>
      <c r="K35" s="24"/>
      <c r="L35" s="24">
        <v>107487</v>
      </c>
      <c r="M35" s="24">
        <v>692397</v>
      </c>
      <c r="N35" s="24">
        <v>799884</v>
      </c>
      <c r="O35" s="24">
        <v>572219</v>
      </c>
      <c r="P35" s="24">
        <v>1085764</v>
      </c>
      <c r="Q35" s="24">
        <v>2061021</v>
      </c>
      <c r="R35" s="24">
        <v>3719004</v>
      </c>
      <c r="S35" s="24"/>
      <c r="T35" s="24"/>
      <c r="U35" s="24"/>
      <c r="V35" s="24"/>
      <c r="W35" s="24">
        <v>4933679</v>
      </c>
      <c r="X35" s="24">
        <v>25626549</v>
      </c>
      <c r="Y35" s="24">
        <v>-20692870</v>
      </c>
      <c r="Z35" s="6">
        <v>-80.75</v>
      </c>
      <c r="AA35" s="22">
        <v>26428230</v>
      </c>
    </row>
    <row r="36" spans="1:27" ht="12.75">
      <c r="A36" s="5" t="s">
        <v>39</v>
      </c>
      <c r="B36" s="3"/>
      <c r="C36" s="22"/>
      <c r="D36" s="22"/>
      <c r="E36" s="23">
        <v>490368</v>
      </c>
      <c r="F36" s="24">
        <v>490368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367758</v>
      </c>
      <c r="Y36" s="24">
        <v>-367758</v>
      </c>
      <c r="Z36" s="6">
        <v>-100</v>
      </c>
      <c r="AA36" s="22">
        <v>490368</v>
      </c>
    </row>
    <row r="37" spans="1:27" ht="12.75">
      <c r="A37" s="5" t="s">
        <v>40</v>
      </c>
      <c r="B37" s="3"/>
      <c r="C37" s="25">
        <v>11931122</v>
      </c>
      <c r="D37" s="25"/>
      <c r="E37" s="26">
        <v>13002133</v>
      </c>
      <c r="F37" s="27">
        <v>13150133</v>
      </c>
      <c r="G37" s="27">
        <v>963322</v>
      </c>
      <c r="H37" s="27">
        <v>3686393</v>
      </c>
      <c r="I37" s="27">
        <v>376680</v>
      </c>
      <c r="J37" s="27">
        <v>5026395</v>
      </c>
      <c r="K37" s="27">
        <v>-3835953</v>
      </c>
      <c r="L37" s="27">
        <v>1204937</v>
      </c>
      <c r="M37" s="27">
        <v>687363</v>
      </c>
      <c r="N37" s="27">
        <v>-1943653</v>
      </c>
      <c r="O37" s="27">
        <v>132351</v>
      </c>
      <c r="P37" s="27">
        <v>2479990</v>
      </c>
      <c r="Q37" s="27">
        <v>630991</v>
      </c>
      <c r="R37" s="27">
        <v>3243332</v>
      </c>
      <c r="S37" s="27"/>
      <c r="T37" s="27"/>
      <c r="U37" s="27"/>
      <c r="V37" s="27"/>
      <c r="W37" s="27">
        <v>6326074</v>
      </c>
      <c r="X37" s="27">
        <v>12697642</v>
      </c>
      <c r="Y37" s="27">
        <v>-6371568</v>
      </c>
      <c r="Z37" s="7">
        <v>-50.18</v>
      </c>
      <c r="AA37" s="25">
        <v>13150133</v>
      </c>
    </row>
    <row r="38" spans="1:27" ht="12.75">
      <c r="A38" s="2" t="s">
        <v>41</v>
      </c>
      <c r="B38" s="8"/>
      <c r="C38" s="19">
        <f aca="true" t="shared" si="7" ref="C38:Y38">SUM(C39:C41)</f>
        <v>11772546</v>
      </c>
      <c r="D38" s="19">
        <f>SUM(D39:D41)</f>
        <v>0</v>
      </c>
      <c r="E38" s="20">
        <f t="shared" si="7"/>
        <v>21503742</v>
      </c>
      <c r="F38" s="21">
        <f t="shared" si="7"/>
        <v>28485742</v>
      </c>
      <c r="G38" s="21">
        <f t="shared" si="7"/>
        <v>2414024</v>
      </c>
      <c r="H38" s="21">
        <f t="shared" si="7"/>
        <v>4631219</v>
      </c>
      <c r="I38" s="21">
        <f t="shared" si="7"/>
        <v>1305363</v>
      </c>
      <c r="J38" s="21">
        <f t="shared" si="7"/>
        <v>8350606</v>
      </c>
      <c r="K38" s="21">
        <f t="shared" si="7"/>
        <v>-1049937</v>
      </c>
      <c r="L38" s="21">
        <f t="shared" si="7"/>
        <v>2446239</v>
      </c>
      <c r="M38" s="21">
        <f t="shared" si="7"/>
        <v>845477</v>
      </c>
      <c r="N38" s="21">
        <f t="shared" si="7"/>
        <v>2241779</v>
      </c>
      <c r="O38" s="21">
        <f t="shared" si="7"/>
        <v>2142432</v>
      </c>
      <c r="P38" s="21">
        <f t="shared" si="7"/>
        <v>789148</v>
      </c>
      <c r="Q38" s="21">
        <f t="shared" si="7"/>
        <v>760542</v>
      </c>
      <c r="R38" s="21">
        <f t="shared" si="7"/>
        <v>3692122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14284507</v>
      </c>
      <c r="X38" s="21">
        <f t="shared" si="7"/>
        <v>24487676</v>
      </c>
      <c r="Y38" s="21">
        <f t="shared" si="7"/>
        <v>-10203169</v>
      </c>
      <c r="Z38" s="4">
        <f>+IF(X38&lt;&gt;0,+(Y38/X38)*100,0)</f>
        <v>-41.666546878519625</v>
      </c>
      <c r="AA38" s="19">
        <f>SUM(AA39:AA41)</f>
        <v>28485742</v>
      </c>
    </row>
    <row r="39" spans="1:27" ht="12.75">
      <c r="A39" s="5" t="s">
        <v>42</v>
      </c>
      <c r="B39" s="3"/>
      <c r="C39" s="22">
        <v>9824710</v>
      </c>
      <c r="D39" s="22"/>
      <c r="E39" s="23">
        <v>18410742</v>
      </c>
      <c r="F39" s="24">
        <v>25012742</v>
      </c>
      <c r="G39" s="24">
        <v>2414024</v>
      </c>
      <c r="H39" s="24">
        <v>4631219</v>
      </c>
      <c r="I39" s="24">
        <v>1305363</v>
      </c>
      <c r="J39" s="24">
        <v>8350606</v>
      </c>
      <c r="K39" s="24">
        <v>-1049937</v>
      </c>
      <c r="L39" s="24">
        <v>2446239</v>
      </c>
      <c r="M39" s="24">
        <v>845477</v>
      </c>
      <c r="N39" s="24">
        <v>2241779</v>
      </c>
      <c r="O39" s="24">
        <v>2142432</v>
      </c>
      <c r="P39" s="24">
        <v>789148</v>
      </c>
      <c r="Q39" s="24">
        <v>760542</v>
      </c>
      <c r="R39" s="24">
        <v>3692122</v>
      </c>
      <c r="S39" s="24"/>
      <c r="T39" s="24"/>
      <c r="U39" s="24"/>
      <c r="V39" s="24"/>
      <c r="W39" s="24">
        <v>14284507</v>
      </c>
      <c r="X39" s="24">
        <v>21014676</v>
      </c>
      <c r="Y39" s="24">
        <v>-6730169</v>
      </c>
      <c r="Z39" s="6">
        <v>-32.03</v>
      </c>
      <c r="AA39" s="22">
        <v>25012742</v>
      </c>
    </row>
    <row r="40" spans="1:27" ht="12.75">
      <c r="A40" s="5" t="s">
        <v>43</v>
      </c>
      <c r="B40" s="3"/>
      <c r="C40" s="22">
        <v>1947836</v>
      </c>
      <c r="D40" s="22"/>
      <c r="E40" s="23">
        <v>3093000</v>
      </c>
      <c r="F40" s="24">
        <v>3473000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3473000</v>
      </c>
      <c r="Y40" s="24">
        <v>-3473000</v>
      </c>
      <c r="Z40" s="6">
        <v>-100</v>
      </c>
      <c r="AA40" s="22">
        <v>3473000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876694</v>
      </c>
      <c r="D42" s="19">
        <f>SUM(D43:D46)</f>
        <v>0</v>
      </c>
      <c r="E42" s="20">
        <f t="shared" si="8"/>
        <v>3056647</v>
      </c>
      <c r="F42" s="21">
        <f t="shared" si="8"/>
        <v>3056647</v>
      </c>
      <c r="G42" s="21">
        <f t="shared" si="8"/>
        <v>0</v>
      </c>
      <c r="H42" s="21">
        <f t="shared" si="8"/>
        <v>3032</v>
      </c>
      <c r="I42" s="21">
        <f t="shared" si="8"/>
        <v>67003</v>
      </c>
      <c r="J42" s="21">
        <f t="shared" si="8"/>
        <v>70035</v>
      </c>
      <c r="K42" s="21">
        <f t="shared" si="8"/>
        <v>0</v>
      </c>
      <c r="L42" s="21">
        <f t="shared" si="8"/>
        <v>166561</v>
      </c>
      <c r="M42" s="21">
        <f t="shared" si="8"/>
        <v>2800</v>
      </c>
      <c r="N42" s="21">
        <f t="shared" si="8"/>
        <v>169361</v>
      </c>
      <c r="O42" s="21">
        <f t="shared" si="8"/>
        <v>192825</v>
      </c>
      <c r="P42" s="21">
        <f t="shared" si="8"/>
        <v>280865</v>
      </c>
      <c r="Q42" s="21">
        <f t="shared" si="8"/>
        <v>20469</v>
      </c>
      <c r="R42" s="21">
        <f t="shared" si="8"/>
        <v>494159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733555</v>
      </c>
      <c r="X42" s="21">
        <f t="shared" si="8"/>
        <v>1807832</v>
      </c>
      <c r="Y42" s="21">
        <f t="shared" si="8"/>
        <v>-1074277</v>
      </c>
      <c r="Z42" s="4">
        <f>+IF(X42&lt;&gt;0,+(Y42/X42)*100,0)</f>
        <v>-59.4234973161223</v>
      </c>
      <c r="AA42" s="19">
        <f>SUM(AA43:AA46)</f>
        <v>3056647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>
        <v>3032</v>
      </c>
      <c r="I43" s="24">
        <v>19974</v>
      </c>
      <c r="J43" s="24">
        <v>23006</v>
      </c>
      <c r="K43" s="24"/>
      <c r="L43" s="24">
        <v>16109</v>
      </c>
      <c r="M43" s="24">
        <v>2800</v>
      </c>
      <c r="N43" s="24">
        <v>18909</v>
      </c>
      <c r="O43" s="24"/>
      <c r="P43" s="24">
        <v>17072</v>
      </c>
      <c r="Q43" s="24">
        <v>20469</v>
      </c>
      <c r="R43" s="24">
        <v>37541</v>
      </c>
      <c r="S43" s="24"/>
      <c r="T43" s="24"/>
      <c r="U43" s="24"/>
      <c r="V43" s="24"/>
      <c r="W43" s="24">
        <v>79456</v>
      </c>
      <c r="X43" s="24"/>
      <c r="Y43" s="24">
        <v>79456</v>
      </c>
      <c r="Z43" s="6"/>
      <c r="AA43" s="22"/>
    </row>
    <row r="44" spans="1:27" ht="12.75">
      <c r="A44" s="5" t="s">
        <v>47</v>
      </c>
      <c r="B44" s="3"/>
      <c r="C44" s="22">
        <v>876694</v>
      </c>
      <c r="D44" s="22"/>
      <c r="E44" s="23">
        <v>3056647</v>
      </c>
      <c r="F44" s="24">
        <v>3056647</v>
      </c>
      <c r="G44" s="24"/>
      <c r="H44" s="24"/>
      <c r="I44" s="24">
        <v>47029</v>
      </c>
      <c r="J44" s="24">
        <v>47029</v>
      </c>
      <c r="K44" s="24"/>
      <c r="L44" s="24">
        <v>150452</v>
      </c>
      <c r="M44" s="24"/>
      <c r="N44" s="24">
        <v>150452</v>
      </c>
      <c r="O44" s="24">
        <v>192825</v>
      </c>
      <c r="P44" s="24">
        <v>263793</v>
      </c>
      <c r="Q44" s="24"/>
      <c r="R44" s="24">
        <v>456618</v>
      </c>
      <c r="S44" s="24"/>
      <c r="T44" s="24"/>
      <c r="U44" s="24"/>
      <c r="V44" s="24"/>
      <c r="W44" s="24">
        <v>654099</v>
      </c>
      <c r="X44" s="24">
        <v>1807832</v>
      </c>
      <c r="Y44" s="24">
        <v>-1153733</v>
      </c>
      <c r="Z44" s="6">
        <v>-63.82</v>
      </c>
      <c r="AA44" s="22">
        <v>3056647</v>
      </c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>
        <v>2596789</v>
      </c>
      <c r="D47" s="19"/>
      <c r="E47" s="20">
        <v>6027977</v>
      </c>
      <c r="F47" s="21">
        <v>6877977</v>
      </c>
      <c r="G47" s="21">
        <v>1483233</v>
      </c>
      <c r="H47" s="21">
        <v>207444</v>
      </c>
      <c r="I47" s="21">
        <v>215398</v>
      </c>
      <c r="J47" s="21">
        <v>1906075</v>
      </c>
      <c r="K47" s="21">
        <v>-881673</v>
      </c>
      <c r="L47" s="21">
        <v>127126</v>
      </c>
      <c r="M47" s="21">
        <v>430166</v>
      </c>
      <c r="N47" s="21">
        <v>-324381</v>
      </c>
      <c r="O47" s="21">
        <v>76192</v>
      </c>
      <c r="P47" s="21">
        <v>264952</v>
      </c>
      <c r="Q47" s="21">
        <v>84741</v>
      </c>
      <c r="R47" s="21">
        <v>425885</v>
      </c>
      <c r="S47" s="21"/>
      <c r="T47" s="21"/>
      <c r="U47" s="21"/>
      <c r="V47" s="21"/>
      <c r="W47" s="21">
        <v>2007579</v>
      </c>
      <c r="X47" s="21">
        <v>5134531</v>
      </c>
      <c r="Y47" s="21">
        <v>-3126952</v>
      </c>
      <c r="Z47" s="4">
        <v>-60.9</v>
      </c>
      <c r="AA47" s="19">
        <v>6877977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113388992</v>
      </c>
      <c r="D48" s="40">
        <f>+D28+D32+D38+D42+D47</f>
        <v>0</v>
      </c>
      <c r="E48" s="41">
        <f t="shared" si="9"/>
        <v>148974793</v>
      </c>
      <c r="F48" s="42">
        <f t="shared" si="9"/>
        <v>162731793</v>
      </c>
      <c r="G48" s="42">
        <f t="shared" si="9"/>
        <v>13697196</v>
      </c>
      <c r="H48" s="42">
        <f t="shared" si="9"/>
        <v>16580873</v>
      </c>
      <c r="I48" s="42">
        <f t="shared" si="9"/>
        <v>11224570</v>
      </c>
      <c r="J48" s="42">
        <f t="shared" si="9"/>
        <v>41502639</v>
      </c>
      <c r="K48" s="42">
        <f t="shared" si="9"/>
        <v>-20248294</v>
      </c>
      <c r="L48" s="42">
        <f t="shared" si="9"/>
        <v>10057221</v>
      </c>
      <c r="M48" s="42">
        <f t="shared" si="9"/>
        <v>9393238</v>
      </c>
      <c r="N48" s="42">
        <f t="shared" si="9"/>
        <v>-797835</v>
      </c>
      <c r="O48" s="42">
        <f t="shared" si="9"/>
        <v>7994340</v>
      </c>
      <c r="P48" s="42">
        <f t="shared" si="9"/>
        <v>10052524</v>
      </c>
      <c r="Q48" s="42">
        <f t="shared" si="9"/>
        <v>8659160</v>
      </c>
      <c r="R48" s="42">
        <f t="shared" si="9"/>
        <v>26706024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67410828</v>
      </c>
      <c r="X48" s="42">
        <f t="shared" si="9"/>
        <v>137179401</v>
      </c>
      <c r="Y48" s="42">
        <f t="shared" si="9"/>
        <v>-69768573</v>
      </c>
      <c r="Z48" s="43">
        <f>+IF(X48&lt;&gt;0,+(Y48/X48)*100,0)</f>
        <v>-50.85936553987431</v>
      </c>
      <c r="AA48" s="40">
        <f>+AA28+AA32+AA38+AA42+AA47</f>
        <v>162731793</v>
      </c>
    </row>
    <row r="49" spans="1:27" ht="12.75">
      <c r="A49" s="14" t="s">
        <v>96</v>
      </c>
      <c r="B49" s="15"/>
      <c r="C49" s="44">
        <f aca="true" t="shared" si="10" ref="C49:Y49">+C25-C48</f>
        <v>-1070880</v>
      </c>
      <c r="D49" s="44">
        <f>+D25-D48</f>
        <v>0</v>
      </c>
      <c r="E49" s="45">
        <f t="shared" si="10"/>
        <v>207</v>
      </c>
      <c r="F49" s="46">
        <f t="shared" si="10"/>
        <v>0</v>
      </c>
      <c r="G49" s="46">
        <f t="shared" si="10"/>
        <v>65544823</v>
      </c>
      <c r="H49" s="46">
        <f t="shared" si="10"/>
        <v>-13177958</v>
      </c>
      <c r="I49" s="46">
        <f t="shared" si="10"/>
        <v>-8410343</v>
      </c>
      <c r="J49" s="46">
        <f t="shared" si="10"/>
        <v>43956522</v>
      </c>
      <c r="K49" s="46">
        <f t="shared" si="10"/>
        <v>-22481305</v>
      </c>
      <c r="L49" s="46">
        <f t="shared" si="10"/>
        <v>-8391022</v>
      </c>
      <c r="M49" s="46">
        <f t="shared" si="10"/>
        <v>23457888</v>
      </c>
      <c r="N49" s="46">
        <f t="shared" si="10"/>
        <v>-7414439</v>
      </c>
      <c r="O49" s="46">
        <f t="shared" si="10"/>
        <v>-6673742</v>
      </c>
      <c r="P49" s="46">
        <f t="shared" si="10"/>
        <v>-8201245</v>
      </c>
      <c r="Q49" s="46">
        <f t="shared" si="10"/>
        <v>16101081</v>
      </c>
      <c r="R49" s="46">
        <f t="shared" si="10"/>
        <v>1226094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37768177</v>
      </c>
      <c r="X49" s="46">
        <f>IF(F25=F48,0,X25-X48)</f>
        <v>0</v>
      </c>
      <c r="Y49" s="46">
        <f t="shared" si="10"/>
        <v>15039785</v>
      </c>
      <c r="Z49" s="47">
        <f>+IF(X49&lt;&gt;0,+(Y49/X49)*100,0)</f>
        <v>0</v>
      </c>
      <c r="AA49" s="44">
        <f>+AA25-AA48</f>
        <v>0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257077830</v>
      </c>
      <c r="D5" s="19">
        <f>SUM(D6:D8)</f>
        <v>0</v>
      </c>
      <c r="E5" s="20">
        <f t="shared" si="0"/>
        <v>273254000</v>
      </c>
      <c r="F5" s="21">
        <f t="shared" si="0"/>
        <v>273274000</v>
      </c>
      <c r="G5" s="21">
        <f t="shared" si="0"/>
        <v>104416768</v>
      </c>
      <c r="H5" s="21">
        <f t="shared" si="0"/>
        <v>189064</v>
      </c>
      <c r="I5" s="21">
        <f t="shared" si="0"/>
        <v>2157525</v>
      </c>
      <c r="J5" s="21">
        <f t="shared" si="0"/>
        <v>106763357</v>
      </c>
      <c r="K5" s="21">
        <f t="shared" si="0"/>
        <v>2048691</v>
      </c>
      <c r="L5" s="21">
        <f t="shared" si="0"/>
        <v>829982</v>
      </c>
      <c r="M5" s="21">
        <f t="shared" si="0"/>
        <v>85554221</v>
      </c>
      <c r="N5" s="21">
        <f t="shared" si="0"/>
        <v>88432894</v>
      </c>
      <c r="O5" s="21">
        <f t="shared" si="0"/>
        <v>2746055</v>
      </c>
      <c r="P5" s="21">
        <f t="shared" si="0"/>
        <v>3433955</v>
      </c>
      <c r="Q5" s="21">
        <f t="shared" si="0"/>
        <v>267771287</v>
      </c>
      <c r="R5" s="21">
        <f t="shared" si="0"/>
        <v>273951297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469147548</v>
      </c>
      <c r="X5" s="21">
        <f t="shared" si="0"/>
        <v>204955498</v>
      </c>
      <c r="Y5" s="21">
        <f t="shared" si="0"/>
        <v>264192050</v>
      </c>
      <c r="Z5" s="4">
        <f>+IF(X5&lt;&gt;0,+(Y5/X5)*100,0)</f>
        <v>128.90215318839603</v>
      </c>
      <c r="AA5" s="19">
        <f>SUM(AA6:AA8)</f>
        <v>273274000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257077830</v>
      </c>
      <c r="D7" s="25"/>
      <c r="E7" s="26">
        <v>273254000</v>
      </c>
      <c r="F7" s="27">
        <v>273274000</v>
      </c>
      <c r="G7" s="27">
        <v>104416768</v>
      </c>
      <c r="H7" s="27">
        <v>189064</v>
      </c>
      <c r="I7" s="27">
        <v>2157525</v>
      </c>
      <c r="J7" s="27">
        <v>106763357</v>
      </c>
      <c r="K7" s="27">
        <v>2048691</v>
      </c>
      <c r="L7" s="27">
        <v>829982</v>
      </c>
      <c r="M7" s="27">
        <v>85554221</v>
      </c>
      <c r="N7" s="27">
        <v>88432894</v>
      </c>
      <c r="O7" s="27">
        <v>2746055</v>
      </c>
      <c r="P7" s="27">
        <v>3433955</v>
      </c>
      <c r="Q7" s="27">
        <v>267771287</v>
      </c>
      <c r="R7" s="27">
        <v>273951297</v>
      </c>
      <c r="S7" s="27"/>
      <c r="T7" s="27"/>
      <c r="U7" s="27"/>
      <c r="V7" s="27"/>
      <c r="W7" s="27">
        <v>469147548</v>
      </c>
      <c r="X7" s="27">
        <v>204955498</v>
      </c>
      <c r="Y7" s="27">
        <v>264192050</v>
      </c>
      <c r="Z7" s="7">
        <v>128.9</v>
      </c>
      <c r="AA7" s="25">
        <v>273274000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2413433</v>
      </c>
      <c r="D9" s="19">
        <f>SUM(D10:D14)</f>
        <v>0</v>
      </c>
      <c r="E9" s="20">
        <f t="shared" si="1"/>
        <v>14414162</v>
      </c>
      <c r="F9" s="21">
        <f t="shared" si="1"/>
        <v>14414162</v>
      </c>
      <c r="G9" s="21">
        <f t="shared" si="1"/>
        <v>38197</v>
      </c>
      <c r="H9" s="21">
        <f t="shared" si="1"/>
        <v>27319</v>
      </c>
      <c r="I9" s="21">
        <f t="shared" si="1"/>
        <v>828108</v>
      </c>
      <c r="J9" s="21">
        <f t="shared" si="1"/>
        <v>893624</v>
      </c>
      <c r="K9" s="21">
        <f t="shared" si="1"/>
        <v>810060</v>
      </c>
      <c r="L9" s="21">
        <f t="shared" si="1"/>
        <v>1188746</v>
      </c>
      <c r="M9" s="21">
        <f t="shared" si="1"/>
        <v>18713</v>
      </c>
      <c r="N9" s="21">
        <f t="shared" si="1"/>
        <v>2017519</v>
      </c>
      <c r="O9" s="21">
        <f t="shared" si="1"/>
        <v>886778</v>
      </c>
      <c r="P9" s="21">
        <f t="shared" si="1"/>
        <v>456796</v>
      </c>
      <c r="Q9" s="21">
        <f t="shared" si="1"/>
        <v>5289433</v>
      </c>
      <c r="R9" s="21">
        <f t="shared" si="1"/>
        <v>6633007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9544150</v>
      </c>
      <c r="X9" s="21">
        <f t="shared" si="1"/>
        <v>10810616</v>
      </c>
      <c r="Y9" s="21">
        <f t="shared" si="1"/>
        <v>-1266466</v>
      </c>
      <c r="Z9" s="4">
        <f>+IF(X9&lt;&gt;0,+(Y9/X9)*100,0)</f>
        <v>-11.715021604689317</v>
      </c>
      <c r="AA9" s="19">
        <f>SUM(AA10:AA14)</f>
        <v>14414162</v>
      </c>
    </row>
    <row r="10" spans="1:27" ht="12.75">
      <c r="A10" s="5" t="s">
        <v>36</v>
      </c>
      <c r="B10" s="3"/>
      <c r="C10" s="22">
        <v>881183</v>
      </c>
      <c r="D10" s="22"/>
      <c r="E10" s="23">
        <v>6630000</v>
      </c>
      <c r="F10" s="24">
        <v>6630000</v>
      </c>
      <c r="G10" s="24">
        <v>38197</v>
      </c>
      <c r="H10" s="24">
        <v>27319</v>
      </c>
      <c r="I10" s="24">
        <v>392981</v>
      </c>
      <c r="J10" s="24">
        <v>458497</v>
      </c>
      <c r="K10" s="24">
        <v>287794</v>
      </c>
      <c r="L10" s="24">
        <v>388746</v>
      </c>
      <c r="M10" s="24">
        <v>18713</v>
      </c>
      <c r="N10" s="24">
        <v>695253</v>
      </c>
      <c r="O10" s="24">
        <v>560492</v>
      </c>
      <c r="P10" s="24">
        <v>351922</v>
      </c>
      <c r="Q10" s="24">
        <v>3213433</v>
      </c>
      <c r="R10" s="24">
        <v>4125847</v>
      </c>
      <c r="S10" s="24"/>
      <c r="T10" s="24"/>
      <c r="U10" s="24"/>
      <c r="V10" s="24"/>
      <c r="W10" s="24">
        <v>5279597</v>
      </c>
      <c r="X10" s="24">
        <v>4972497</v>
      </c>
      <c r="Y10" s="24">
        <v>307100</v>
      </c>
      <c r="Z10" s="6">
        <v>6.18</v>
      </c>
      <c r="AA10" s="22">
        <v>6630000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1532250</v>
      </c>
      <c r="D12" s="22"/>
      <c r="E12" s="23">
        <v>2500000</v>
      </c>
      <c r="F12" s="24">
        <v>2500000</v>
      </c>
      <c r="G12" s="24"/>
      <c r="H12" s="24"/>
      <c r="I12" s="24">
        <v>435127</v>
      </c>
      <c r="J12" s="24">
        <v>435127</v>
      </c>
      <c r="K12" s="24">
        <v>522266</v>
      </c>
      <c r="L12" s="24"/>
      <c r="M12" s="24"/>
      <c r="N12" s="24">
        <v>522266</v>
      </c>
      <c r="O12" s="24">
        <v>326286</v>
      </c>
      <c r="P12" s="24">
        <v>104874</v>
      </c>
      <c r="Q12" s="24">
        <v>1276000</v>
      </c>
      <c r="R12" s="24">
        <v>1707160</v>
      </c>
      <c r="S12" s="24"/>
      <c r="T12" s="24"/>
      <c r="U12" s="24"/>
      <c r="V12" s="24"/>
      <c r="W12" s="24">
        <v>2664553</v>
      </c>
      <c r="X12" s="24">
        <v>1874998</v>
      </c>
      <c r="Y12" s="24">
        <v>789555</v>
      </c>
      <c r="Z12" s="6">
        <v>42.11</v>
      </c>
      <c r="AA12" s="22">
        <v>2500000</v>
      </c>
    </row>
    <row r="13" spans="1:27" ht="12.75">
      <c r="A13" s="5" t="s">
        <v>39</v>
      </c>
      <c r="B13" s="3"/>
      <c r="C13" s="22"/>
      <c r="D13" s="22"/>
      <c r="E13" s="23">
        <v>5284162</v>
      </c>
      <c r="F13" s="24">
        <v>5284162</v>
      </c>
      <c r="G13" s="24"/>
      <c r="H13" s="24"/>
      <c r="I13" s="24"/>
      <c r="J13" s="24"/>
      <c r="K13" s="24"/>
      <c r="L13" s="24">
        <v>800000</v>
      </c>
      <c r="M13" s="24"/>
      <c r="N13" s="24">
        <v>800000</v>
      </c>
      <c r="O13" s="24"/>
      <c r="P13" s="24"/>
      <c r="Q13" s="24">
        <v>800000</v>
      </c>
      <c r="R13" s="24">
        <v>800000</v>
      </c>
      <c r="S13" s="24"/>
      <c r="T13" s="24"/>
      <c r="U13" s="24"/>
      <c r="V13" s="24"/>
      <c r="W13" s="24">
        <v>1600000</v>
      </c>
      <c r="X13" s="24">
        <v>3963121</v>
      </c>
      <c r="Y13" s="24">
        <v>-2363121</v>
      </c>
      <c r="Z13" s="6">
        <v>-59.63</v>
      </c>
      <c r="AA13" s="22">
        <v>5284162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71065124</v>
      </c>
      <c r="D15" s="19">
        <f>SUM(D16:D18)</f>
        <v>0</v>
      </c>
      <c r="E15" s="20">
        <f t="shared" si="2"/>
        <v>69592000</v>
      </c>
      <c r="F15" s="21">
        <f t="shared" si="2"/>
        <v>69592000</v>
      </c>
      <c r="G15" s="21">
        <f t="shared" si="2"/>
        <v>5673293</v>
      </c>
      <c r="H15" s="21">
        <f t="shared" si="2"/>
        <v>7707976</v>
      </c>
      <c r="I15" s="21">
        <f t="shared" si="2"/>
        <v>9281806</v>
      </c>
      <c r="J15" s="21">
        <f t="shared" si="2"/>
        <v>22663075</v>
      </c>
      <c r="K15" s="21">
        <f t="shared" si="2"/>
        <v>4197472</v>
      </c>
      <c r="L15" s="21">
        <f t="shared" si="2"/>
        <v>2099072</v>
      </c>
      <c r="M15" s="21">
        <f t="shared" si="2"/>
        <v>10923373</v>
      </c>
      <c r="N15" s="21">
        <f t="shared" si="2"/>
        <v>17219917</v>
      </c>
      <c r="O15" s="21">
        <f t="shared" si="2"/>
        <v>-154683</v>
      </c>
      <c r="P15" s="21">
        <f t="shared" si="2"/>
        <v>3330516</v>
      </c>
      <c r="Q15" s="21">
        <f t="shared" si="2"/>
        <v>47412663</v>
      </c>
      <c r="R15" s="21">
        <f t="shared" si="2"/>
        <v>50588496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90471488</v>
      </c>
      <c r="X15" s="21">
        <f t="shared" si="2"/>
        <v>52194001</v>
      </c>
      <c r="Y15" s="21">
        <f t="shared" si="2"/>
        <v>38277487</v>
      </c>
      <c r="Z15" s="4">
        <f>+IF(X15&lt;&gt;0,+(Y15/X15)*100,0)</f>
        <v>73.33694728633661</v>
      </c>
      <c r="AA15" s="19">
        <f>SUM(AA16:AA18)</f>
        <v>69592000</v>
      </c>
    </row>
    <row r="16" spans="1:27" ht="12.75">
      <c r="A16" s="5" t="s">
        <v>42</v>
      </c>
      <c r="B16" s="3"/>
      <c r="C16" s="22">
        <v>873124</v>
      </c>
      <c r="D16" s="22"/>
      <c r="E16" s="23">
        <v>6600000</v>
      </c>
      <c r="F16" s="24">
        <v>6600000</v>
      </c>
      <c r="G16" s="24">
        <v>207288</v>
      </c>
      <c r="H16" s="24">
        <v>239291</v>
      </c>
      <c r="I16" s="24">
        <v>135573</v>
      </c>
      <c r="J16" s="24">
        <v>582152</v>
      </c>
      <c r="K16" s="24">
        <v>141617</v>
      </c>
      <c r="L16" s="24">
        <v>1141924</v>
      </c>
      <c r="M16" s="24">
        <v>198760</v>
      </c>
      <c r="N16" s="24">
        <v>1482301</v>
      </c>
      <c r="O16" s="24">
        <v>156057</v>
      </c>
      <c r="P16" s="24">
        <v>134385</v>
      </c>
      <c r="Q16" s="24">
        <v>2554472</v>
      </c>
      <c r="R16" s="24">
        <v>2844914</v>
      </c>
      <c r="S16" s="24"/>
      <c r="T16" s="24"/>
      <c r="U16" s="24"/>
      <c r="V16" s="24"/>
      <c r="W16" s="24">
        <v>4909367</v>
      </c>
      <c r="X16" s="24">
        <v>4950000</v>
      </c>
      <c r="Y16" s="24">
        <v>-40633</v>
      </c>
      <c r="Z16" s="6">
        <v>-0.82</v>
      </c>
      <c r="AA16" s="22">
        <v>6600000</v>
      </c>
    </row>
    <row r="17" spans="1:27" ht="12.75">
      <c r="A17" s="5" t="s">
        <v>43</v>
      </c>
      <c r="B17" s="3"/>
      <c r="C17" s="22">
        <v>70192000</v>
      </c>
      <c r="D17" s="22"/>
      <c r="E17" s="23">
        <v>62992000</v>
      </c>
      <c r="F17" s="24">
        <v>62992000</v>
      </c>
      <c r="G17" s="24">
        <v>5466005</v>
      </c>
      <c r="H17" s="24">
        <v>7468685</v>
      </c>
      <c r="I17" s="24">
        <v>9146233</v>
      </c>
      <c r="J17" s="24">
        <v>22080923</v>
      </c>
      <c r="K17" s="24">
        <v>4055855</v>
      </c>
      <c r="L17" s="24">
        <v>957148</v>
      </c>
      <c r="M17" s="24">
        <v>10724613</v>
      </c>
      <c r="N17" s="24">
        <v>15737616</v>
      </c>
      <c r="O17" s="24">
        <v>-310740</v>
      </c>
      <c r="P17" s="24">
        <v>3196131</v>
      </c>
      <c r="Q17" s="24">
        <v>44858191</v>
      </c>
      <c r="R17" s="24">
        <v>47743582</v>
      </c>
      <c r="S17" s="24"/>
      <c r="T17" s="24"/>
      <c r="U17" s="24"/>
      <c r="V17" s="24"/>
      <c r="W17" s="24">
        <v>85562121</v>
      </c>
      <c r="X17" s="24">
        <v>47244001</v>
      </c>
      <c r="Y17" s="24">
        <v>38318120</v>
      </c>
      <c r="Z17" s="6">
        <v>81.11</v>
      </c>
      <c r="AA17" s="22">
        <v>62992000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9788481</v>
      </c>
      <c r="D19" s="19">
        <f>SUM(D20:D23)</f>
        <v>0</v>
      </c>
      <c r="E19" s="20">
        <f t="shared" si="3"/>
        <v>16081000</v>
      </c>
      <c r="F19" s="21">
        <f t="shared" si="3"/>
        <v>16081000</v>
      </c>
      <c r="G19" s="21">
        <f t="shared" si="3"/>
        <v>0</v>
      </c>
      <c r="H19" s="21">
        <f t="shared" si="3"/>
        <v>0</v>
      </c>
      <c r="I19" s="21">
        <f t="shared" si="3"/>
        <v>1209508</v>
      </c>
      <c r="J19" s="21">
        <f t="shared" si="3"/>
        <v>1209508</v>
      </c>
      <c r="K19" s="21">
        <f t="shared" si="3"/>
        <v>41306</v>
      </c>
      <c r="L19" s="21">
        <f t="shared" si="3"/>
        <v>136411</v>
      </c>
      <c r="M19" s="21">
        <f t="shared" si="3"/>
        <v>1028</v>
      </c>
      <c r="N19" s="21">
        <f t="shared" si="3"/>
        <v>178745</v>
      </c>
      <c r="O19" s="21">
        <f t="shared" si="3"/>
        <v>1028</v>
      </c>
      <c r="P19" s="21">
        <f t="shared" si="3"/>
        <v>1028</v>
      </c>
      <c r="Q19" s="21">
        <f t="shared" si="3"/>
        <v>1457505</v>
      </c>
      <c r="R19" s="21">
        <f t="shared" si="3"/>
        <v>1459561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2847814</v>
      </c>
      <c r="X19" s="21">
        <f t="shared" si="3"/>
        <v>12060751</v>
      </c>
      <c r="Y19" s="21">
        <f t="shared" si="3"/>
        <v>-9212937</v>
      </c>
      <c r="Z19" s="4">
        <f>+IF(X19&lt;&gt;0,+(Y19/X19)*100,0)</f>
        <v>-76.38775562151976</v>
      </c>
      <c r="AA19" s="19">
        <f>SUM(AA20:AA23)</f>
        <v>16081000</v>
      </c>
    </row>
    <row r="20" spans="1:27" ht="12.75">
      <c r="A20" s="5" t="s">
        <v>46</v>
      </c>
      <c r="B20" s="3"/>
      <c r="C20" s="22">
        <v>8946000</v>
      </c>
      <c r="D20" s="22"/>
      <c r="E20" s="23">
        <v>15081000</v>
      </c>
      <c r="F20" s="24">
        <v>15081000</v>
      </c>
      <c r="G20" s="24"/>
      <c r="H20" s="24"/>
      <c r="I20" s="24">
        <v>1151500</v>
      </c>
      <c r="J20" s="24">
        <v>1151500</v>
      </c>
      <c r="K20" s="24"/>
      <c r="L20" s="24"/>
      <c r="M20" s="24"/>
      <c r="N20" s="24"/>
      <c r="O20" s="24"/>
      <c r="P20" s="24"/>
      <c r="Q20" s="24">
        <v>1151500</v>
      </c>
      <c r="R20" s="24">
        <v>1151500</v>
      </c>
      <c r="S20" s="24"/>
      <c r="T20" s="24"/>
      <c r="U20" s="24"/>
      <c r="V20" s="24"/>
      <c r="W20" s="24">
        <v>2303000</v>
      </c>
      <c r="X20" s="24">
        <v>11310750</v>
      </c>
      <c r="Y20" s="24">
        <v>-9007750</v>
      </c>
      <c r="Z20" s="6">
        <v>-79.64</v>
      </c>
      <c r="AA20" s="22">
        <v>15081000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842481</v>
      </c>
      <c r="D23" s="22"/>
      <c r="E23" s="23">
        <v>1000000</v>
      </c>
      <c r="F23" s="24">
        <v>1000000</v>
      </c>
      <c r="G23" s="24"/>
      <c r="H23" s="24"/>
      <c r="I23" s="24">
        <v>58008</v>
      </c>
      <c r="J23" s="24">
        <v>58008</v>
      </c>
      <c r="K23" s="24">
        <v>41306</v>
      </c>
      <c r="L23" s="24">
        <v>136411</v>
      </c>
      <c r="M23" s="24">
        <v>1028</v>
      </c>
      <c r="N23" s="24">
        <v>178745</v>
      </c>
      <c r="O23" s="24">
        <v>1028</v>
      </c>
      <c r="P23" s="24">
        <v>1028</v>
      </c>
      <c r="Q23" s="24">
        <v>306005</v>
      </c>
      <c r="R23" s="24">
        <v>308061</v>
      </c>
      <c r="S23" s="24"/>
      <c r="T23" s="24"/>
      <c r="U23" s="24"/>
      <c r="V23" s="24"/>
      <c r="W23" s="24">
        <v>544814</v>
      </c>
      <c r="X23" s="24">
        <v>750001</v>
      </c>
      <c r="Y23" s="24">
        <v>-205187</v>
      </c>
      <c r="Z23" s="6">
        <v>-27.36</v>
      </c>
      <c r="AA23" s="22">
        <v>1000000</v>
      </c>
    </row>
    <row r="24" spans="1:27" ht="12.75">
      <c r="A24" s="2" t="s">
        <v>50</v>
      </c>
      <c r="B24" s="8" t="s">
        <v>51</v>
      </c>
      <c r="C24" s="19">
        <v>823401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341168269</v>
      </c>
      <c r="D25" s="40">
        <f>+D5+D9+D15+D19+D24</f>
        <v>0</v>
      </c>
      <c r="E25" s="41">
        <f t="shared" si="4"/>
        <v>373341162</v>
      </c>
      <c r="F25" s="42">
        <f t="shared" si="4"/>
        <v>373361162</v>
      </c>
      <c r="G25" s="42">
        <f t="shared" si="4"/>
        <v>110128258</v>
      </c>
      <c r="H25" s="42">
        <f t="shared" si="4"/>
        <v>7924359</v>
      </c>
      <c r="I25" s="42">
        <f t="shared" si="4"/>
        <v>13476947</v>
      </c>
      <c r="J25" s="42">
        <f t="shared" si="4"/>
        <v>131529564</v>
      </c>
      <c r="K25" s="42">
        <f t="shared" si="4"/>
        <v>7097529</v>
      </c>
      <c r="L25" s="42">
        <f t="shared" si="4"/>
        <v>4254211</v>
      </c>
      <c r="M25" s="42">
        <f t="shared" si="4"/>
        <v>96497335</v>
      </c>
      <c r="N25" s="42">
        <f t="shared" si="4"/>
        <v>107849075</v>
      </c>
      <c r="O25" s="42">
        <f t="shared" si="4"/>
        <v>3479178</v>
      </c>
      <c r="P25" s="42">
        <f t="shared" si="4"/>
        <v>7222295</v>
      </c>
      <c r="Q25" s="42">
        <f t="shared" si="4"/>
        <v>321930888</v>
      </c>
      <c r="R25" s="42">
        <f t="shared" si="4"/>
        <v>332632361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572011000</v>
      </c>
      <c r="X25" s="42">
        <f t="shared" si="4"/>
        <v>280020866</v>
      </c>
      <c r="Y25" s="42">
        <f t="shared" si="4"/>
        <v>291990134</v>
      </c>
      <c r="Z25" s="43">
        <f>+IF(X25&lt;&gt;0,+(Y25/X25)*100,0)</f>
        <v>104.27442003554121</v>
      </c>
      <c r="AA25" s="40">
        <f>+AA5+AA9+AA15+AA19+AA24</f>
        <v>373361162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191061647</v>
      </c>
      <c r="D28" s="19">
        <f>SUM(D29:D31)</f>
        <v>0</v>
      </c>
      <c r="E28" s="20">
        <f t="shared" si="5"/>
        <v>190244537</v>
      </c>
      <c r="F28" s="21">
        <f t="shared" si="5"/>
        <v>190066537</v>
      </c>
      <c r="G28" s="21">
        <f t="shared" si="5"/>
        <v>3052474</v>
      </c>
      <c r="H28" s="21">
        <f t="shared" si="5"/>
        <v>3153398</v>
      </c>
      <c r="I28" s="21">
        <f t="shared" si="5"/>
        <v>2495951</v>
      </c>
      <c r="J28" s="21">
        <f t="shared" si="5"/>
        <v>8701823</v>
      </c>
      <c r="K28" s="21">
        <f t="shared" si="5"/>
        <v>11692640</v>
      </c>
      <c r="L28" s="21">
        <f t="shared" si="5"/>
        <v>6110333</v>
      </c>
      <c r="M28" s="21">
        <f t="shared" si="5"/>
        <v>10964951</v>
      </c>
      <c r="N28" s="21">
        <f t="shared" si="5"/>
        <v>28767924</v>
      </c>
      <c r="O28" s="21">
        <f t="shared" si="5"/>
        <v>8398518</v>
      </c>
      <c r="P28" s="21">
        <f t="shared" si="5"/>
        <v>9812878</v>
      </c>
      <c r="Q28" s="21">
        <f t="shared" si="5"/>
        <v>84328045</v>
      </c>
      <c r="R28" s="21">
        <f t="shared" si="5"/>
        <v>102539441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140009188</v>
      </c>
      <c r="X28" s="21">
        <f t="shared" si="5"/>
        <v>142549897</v>
      </c>
      <c r="Y28" s="21">
        <f t="shared" si="5"/>
        <v>-2540709</v>
      </c>
      <c r="Z28" s="4">
        <f>+IF(X28&lt;&gt;0,+(Y28/X28)*100,0)</f>
        <v>-1.782329593686062</v>
      </c>
      <c r="AA28" s="19">
        <f>SUM(AA29:AA31)</f>
        <v>190066537</v>
      </c>
    </row>
    <row r="29" spans="1:27" ht="12.75">
      <c r="A29" s="5" t="s">
        <v>32</v>
      </c>
      <c r="B29" s="3"/>
      <c r="C29" s="22">
        <v>61377780</v>
      </c>
      <c r="D29" s="22"/>
      <c r="E29" s="23">
        <v>43515229</v>
      </c>
      <c r="F29" s="24">
        <v>43533709</v>
      </c>
      <c r="G29" s="24">
        <v>2400</v>
      </c>
      <c r="H29" s="24">
        <v>1304227</v>
      </c>
      <c r="I29" s="24">
        <v>403667</v>
      </c>
      <c r="J29" s="24">
        <v>1710294</v>
      </c>
      <c r="K29" s="24">
        <v>3778107</v>
      </c>
      <c r="L29" s="24">
        <v>2724169</v>
      </c>
      <c r="M29" s="24">
        <v>3523795</v>
      </c>
      <c r="N29" s="24">
        <v>10026071</v>
      </c>
      <c r="O29" s="24">
        <v>3086209</v>
      </c>
      <c r="P29" s="24">
        <v>3422319</v>
      </c>
      <c r="Q29" s="24">
        <v>28579754</v>
      </c>
      <c r="R29" s="24">
        <v>35088282</v>
      </c>
      <c r="S29" s="24"/>
      <c r="T29" s="24"/>
      <c r="U29" s="24"/>
      <c r="V29" s="24"/>
      <c r="W29" s="24">
        <v>46824647</v>
      </c>
      <c r="X29" s="24">
        <v>32650279</v>
      </c>
      <c r="Y29" s="24">
        <v>14174368</v>
      </c>
      <c r="Z29" s="6">
        <v>43.41</v>
      </c>
      <c r="AA29" s="22">
        <v>43533709</v>
      </c>
    </row>
    <row r="30" spans="1:27" ht="12.75">
      <c r="A30" s="5" t="s">
        <v>33</v>
      </c>
      <c r="B30" s="3"/>
      <c r="C30" s="25">
        <v>128935825</v>
      </c>
      <c r="D30" s="25"/>
      <c r="E30" s="26">
        <v>132307597</v>
      </c>
      <c r="F30" s="27">
        <v>132071117</v>
      </c>
      <c r="G30" s="27">
        <v>3050074</v>
      </c>
      <c r="H30" s="27">
        <v>1802702</v>
      </c>
      <c r="I30" s="27">
        <v>2044016</v>
      </c>
      <c r="J30" s="27">
        <v>6896792</v>
      </c>
      <c r="K30" s="27">
        <v>7793861</v>
      </c>
      <c r="L30" s="27">
        <v>3358729</v>
      </c>
      <c r="M30" s="27">
        <v>7395093</v>
      </c>
      <c r="N30" s="27">
        <v>18547683</v>
      </c>
      <c r="O30" s="27">
        <v>5312309</v>
      </c>
      <c r="P30" s="27">
        <v>6390559</v>
      </c>
      <c r="Q30" s="27">
        <v>55409841</v>
      </c>
      <c r="R30" s="27">
        <v>67112709</v>
      </c>
      <c r="S30" s="27"/>
      <c r="T30" s="27"/>
      <c r="U30" s="27"/>
      <c r="V30" s="27"/>
      <c r="W30" s="27">
        <v>92557184</v>
      </c>
      <c r="X30" s="27">
        <v>99053330</v>
      </c>
      <c r="Y30" s="27">
        <v>-6496146</v>
      </c>
      <c r="Z30" s="7">
        <v>-6.56</v>
      </c>
      <c r="AA30" s="25">
        <v>132071117</v>
      </c>
    </row>
    <row r="31" spans="1:27" ht="12.75">
      <c r="A31" s="5" t="s">
        <v>34</v>
      </c>
      <c r="B31" s="3"/>
      <c r="C31" s="22">
        <v>748042</v>
      </c>
      <c r="D31" s="22"/>
      <c r="E31" s="23">
        <v>14421711</v>
      </c>
      <c r="F31" s="24">
        <v>14461711</v>
      </c>
      <c r="G31" s="24"/>
      <c r="H31" s="24">
        <v>46469</v>
      </c>
      <c r="I31" s="24">
        <v>48268</v>
      </c>
      <c r="J31" s="24">
        <v>94737</v>
      </c>
      <c r="K31" s="24">
        <v>120672</v>
      </c>
      <c r="L31" s="24">
        <v>27435</v>
      </c>
      <c r="M31" s="24">
        <v>46063</v>
      </c>
      <c r="N31" s="24">
        <v>194170</v>
      </c>
      <c r="O31" s="24"/>
      <c r="P31" s="24"/>
      <c r="Q31" s="24">
        <v>338450</v>
      </c>
      <c r="R31" s="24">
        <v>338450</v>
      </c>
      <c r="S31" s="24"/>
      <c r="T31" s="24"/>
      <c r="U31" s="24"/>
      <c r="V31" s="24"/>
      <c r="W31" s="24">
        <v>627357</v>
      </c>
      <c r="X31" s="24">
        <v>10846288</v>
      </c>
      <c r="Y31" s="24">
        <v>-10218931</v>
      </c>
      <c r="Z31" s="6">
        <v>-94.22</v>
      </c>
      <c r="AA31" s="22">
        <v>14461711</v>
      </c>
    </row>
    <row r="32" spans="1:27" ht="12.75">
      <c r="A32" s="2" t="s">
        <v>35</v>
      </c>
      <c r="B32" s="3"/>
      <c r="C32" s="19">
        <f aca="true" t="shared" si="6" ref="C32:Y32">SUM(C33:C37)</f>
        <v>38144181</v>
      </c>
      <c r="D32" s="19">
        <f>SUM(D33:D37)</f>
        <v>0</v>
      </c>
      <c r="E32" s="20">
        <f t="shared" si="6"/>
        <v>66500589</v>
      </c>
      <c r="F32" s="21">
        <f t="shared" si="6"/>
        <v>66222524</v>
      </c>
      <c r="G32" s="21">
        <f t="shared" si="6"/>
        <v>122680</v>
      </c>
      <c r="H32" s="21">
        <f t="shared" si="6"/>
        <v>585039</v>
      </c>
      <c r="I32" s="21">
        <f t="shared" si="6"/>
        <v>1222755</v>
      </c>
      <c r="J32" s="21">
        <f t="shared" si="6"/>
        <v>1930474</v>
      </c>
      <c r="K32" s="21">
        <f t="shared" si="6"/>
        <v>2265054</v>
      </c>
      <c r="L32" s="21">
        <f t="shared" si="6"/>
        <v>863480</v>
      </c>
      <c r="M32" s="21">
        <f t="shared" si="6"/>
        <v>1911951</v>
      </c>
      <c r="N32" s="21">
        <f t="shared" si="6"/>
        <v>5040485</v>
      </c>
      <c r="O32" s="21">
        <f t="shared" si="6"/>
        <v>3127855</v>
      </c>
      <c r="P32" s="21">
        <f t="shared" si="6"/>
        <v>3781745</v>
      </c>
      <c r="Q32" s="21">
        <f t="shared" si="6"/>
        <v>20602346</v>
      </c>
      <c r="R32" s="21">
        <f t="shared" si="6"/>
        <v>27511946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34482905</v>
      </c>
      <c r="X32" s="21">
        <f t="shared" si="6"/>
        <v>49666889</v>
      </c>
      <c r="Y32" s="21">
        <f t="shared" si="6"/>
        <v>-15183984</v>
      </c>
      <c r="Z32" s="4">
        <f>+IF(X32&lt;&gt;0,+(Y32/X32)*100,0)</f>
        <v>-30.5716430115041</v>
      </c>
      <c r="AA32" s="19">
        <f>SUM(AA33:AA37)</f>
        <v>66222524</v>
      </c>
    </row>
    <row r="33" spans="1:27" ht="12.75">
      <c r="A33" s="5" t="s">
        <v>36</v>
      </c>
      <c r="B33" s="3"/>
      <c r="C33" s="22">
        <v>33961111</v>
      </c>
      <c r="D33" s="22"/>
      <c r="E33" s="23">
        <v>58446427</v>
      </c>
      <c r="F33" s="24">
        <v>58130362</v>
      </c>
      <c r="G33" s="24">
        <v>122680</v>
      </c>
      <c r="H33" s="24">
        <v>489345</v>
      </c>
      <c r="I33" s="24">
        <v>1196789</v>
      </c>
      <c r="J33" s="24">
        <v>1808814</v>
      </c>
      <c r="K33" s="24">
        <v>2073436</v>
      </c>
      <c r="L33" s="24">
        <v>797899</v>
      </c>
      <c r="M33" s="24">
        <v>1886820</v>
      </c>
      <c r="N33" s="24">
        <v>4758155</v>
      </c>
      <c r="O33" s="24">
        <v>1775943</v>
      </c>
      <c r="P33" s="24">
        <v>1325299</v>
      </c>
      <c r="Q33" s="24">
        <v>15806730</v>
      </c>
      <c r="R33" s="24">
        <v>18907972</v>
      </c>
      <c r="S33" s="24"/>
      <c r="T33" s="24"/>
      <c r="U33" s="24"/>
      <c r="V33" s="24"/>
      <c r="W33" s="24">
        <v>25474941</v>
      </c>
      <c r="X33" s="24">
        <v>43597771</v>
      </c>
      <c r="Y33" s="24">
        <v>-18122830</v>
      </c>
      <c r="Z33" s="6">
        <v>-41.57</v>
      </c>
      <c r="AA33" s="22">
        <v>58130362</v>
      </c>
    </row>
    <row r="34" spans="1:27" ht="12.75">
      <c r="A34" s="5" t="s">
        <v>37</v>
      </c>
      <c r="B34" s="3"/>
      <c r="C34" s="22">
        <v>7980</v>
      </c>
      <c r="D34" s="22"/>
      <c r="E34" s="23">
        <v>200000</v>
      </c>
      <c r="F34" s="24">
        <v>200000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149999</v>
      </c>
      <c r="Y34" s="24">
        <v>-149999</v>
      </c>
      <c r="Z34" s="6">
        <v>-100</v>
      </c>
      <c r="AA34" s="22">
        <v>200000</v>
      </c>
    </row>
    <row r="35" spans="1:27" ht="12.75">
      <c r="A35" s="5" t="s">
        <v>38</v>
      </c>
      <c r="B35" s="3"/>
      <c r="C35" s="22">
        <v>4110685</v>
      </c>
      <c r="D35" s="22"/>
      <c r="E35" s="23">
        <v>1900000</v>
      </c>
      <c r="F35" s="24">
        <v>1900000</v>
      </c>
      <c r="G35" s="24"/>
      <c r="H35" s="24">
        <v>95694</v>
      </c>
      <c r="I35" s="24">
        <v>5853</v>
      </c>
      <c r="J35" s="24">
        <v>101547</v>
      </c>
      <c r="K35" s="24">
        <v>183498</v>
      </c>
      <c r="L35" s="24">
        <v>34343</v>
      </c>
      <c r="M35" s="24">
        <v>25131</v>
      </c>
      <c r="N35" s="24">
        <v>242972</v>
      </c>
      <c r="O35" s="24">
        <v>29570</v>
      </c>
      <c r="P35" s="24">
        <v>2700</v>
      </c>
      <c r="Q35" s="24">
        <v>393888</v>
      </c>
      <c r="R35" s="24">
        <v>426158</v>
      </c>
      <c r="S35" s="24"/>
      <c r="T35" s="24"/>
      <c r="U35" s="24"/>
      <c r="V35" s="24"/>
      <c r="W35" s="24">
        <v>770677</v>
      </c>
      <c r="X35" s="24">
        <v>1425001</v>
      </c>
      <c r="Y35" s="24">
        <v>-654324</v>
      </c>
      <c r="Z35" s="6">
        <v>-45.92</v>
      </c>
      <c r="AA35" s="22">
        <v>1900000</v>
      </c>
    </row>
    <row r="36" spans="1:27" ht="12.75">
      <c r="A36" s="5" t="s">
        <v>39</v>
      </c>
      <c r="B36" s="3"/>
      <c r="C36" s="22">
        <v>64405</v>
      </c>
      <c r="D36" s="22"/>
      <c r="E36" s="23">
        <v>5704162</v>
      </c>
      <c r="F36" s="24">
        <v>5704162</v>
      </c>
      <c r="G36" s="24"/>
      <c r="H36" s="24"/>
      <c r="I36" s="24"/>
      <c r="J36" s="24"/>
      <c r="K36" s="24">
        <v>8120</v>
      </c>
      <c r="L36" s="24">
        <v>6804</v>
      </c>
      <c r="M36" s="24"/>
      <c r="N36" s="24">
        <v>14924</v>
      </c>
      <c r="O36" s="24">
        <v>1318274</v>
      </c>
      <c r="P36" s="24">
        <v>2452280</v>
      </c>
      <c r="Q36" s="24">
        <v>4346613</v>
      </c>
      <c r="R36" s="24">
        <v>8117167</v>
      </c>
      <c r="S36" s="24"/>
      <c r="T36" s="24"/>
      <c r="U36" s="24"/>
      <c r="V36" s="24"/>
      <c r="W36" s="24">
        <v>8132091</v>
      </c>
      <c r="X36" s="24">
        <v>4278118</v>
      </c>
      <c r="Y36" s="24">
        <v>3853973</v>
      </c>
      <c r="Z36" s="6">
        <v>90.09</v>
      </c>
      <c r="AA36" s="22">
        <v>5704162</v>
      </c>
    </row>
    <row r="37" spans="1:27" ht="12.75">
      <c r="A37" s="5" t="s">
        <v>40</v>
      </c>
      <c r="B37" s="3"/>
      <c r="C37" s="25"/>
      <c r="D37" s="25"/>
      <c r="E37" s="26">
        <v>250000</v>
      </c>
      <c r="F37" s="27">
        <v>288000</v>
      </c>
      <c r="G37" s="27"/>
      <c r="H37" s="27"/>
      <c r="I37" s="27">
        <v>20113</v>
      </c>
      <c r="J37" s="27">
        <v>20113</v>
      </c>
      <c r="K37" s="27"/>
      <c r="L37" s="27">
        <v>24434</v>
      </c>
      <c r="M37" s="27"/>
      <c r="N37" s="27">
        <v>24434</v>
      </c>
      <c r="O37" s="27">
        <v>4068</v>
      </c>
      <c r="P37" s="27">
        <v>1466</v>
      </c>
      <c r="Q37" s="27">
        <v>55115</v>
      </c>
      <c r="R37" s="27">
        <v>60649</v>
      </c>
      <c r="S37" s="27"/>
      <c r="T37" s="27"/>
      <c r="U37" s="27"/>
      <c r="V37" s="27"/>
      <c r="W37" s="27">
        <v>105196</v>
      </c>
      <c r="X37" s="27">
        <v>216000</v>
      </c>
      <c r="Y37" s="27">
        <v>-110804</v>
      </c>
      <c r="Z37" s="7">
        <v>-51.3</v>
      </c>
      <c r="AA37" s="25">
        <v>288000</v>
      </c>
    </row>
    <row r="38" spans="1:27" ht="12.75">
      <c r="A38" s="2" t="s">
        <v>41</v>
      </c>
      <c r="B38" s="8"/>
      <c r="C38" s="19">
        <f aca="true" t="shared" si="7" ref="C38:Y38">SUM(C39:C41)</f>
        <v>42887948</v>
      </c>
      <c r="D38" s="19">
        <f>SUM(D39:D41)</f>
        <v>0</v>
      </c>
      <c r="E38" s="20">
        <f t="shared" si="7"/>
        <v>57662795</v>
      </c>
      <c r="F38" s="21">
        <f t="shared" si="7"/>
        <v>58298533</v>
      </c>
      <c r="G38" s="21">
        <f t="shared" si="7"/>
        <v>0</v>
      </c>
      <c r="H38" s="21">
        <f t="shared" si="7"/>
        <v>989937</v>
      </c>
      <c r="I38" s="21">
        <f t="shared" si="7"/>
        <v>531852</v>
      </c>
      <c r="J38" s="21">
        <f t="shared" si="7"/>
        <v>1521789</v>
      </c>
      <c r="K38" s="21">
        <f t="shared" si="7"/>
        <v>3953803</v>
      </c>
      <c r="L38" s="21">
        <f t="shared" si="7"/>
        <v>834191</v>
      </c>
      <c r="M38" s="21">
        <f t="shared" si="7"/>
        <v>5382252</v>
      </c>
      <c r="N38" s="21">
        <f t="shared" si="7"/>
        <v>10170246</v>
      </c>
      <c r="O38" s="21">
        <f t="shared" si="7"/>
        <v>2656695</v>
      </c>
      <c r="P38" s="21">
        <f t="shared" si="7"/>
        <v>3073385</v>
      </c>
      <c r="Q38" s="21">
        <f t="shared" si="7"/>
        <v>26003444</v>
      </c>
      <c r="R38" s="21">
        <f t="shared" si="7"/>
        <v>31733524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43425559</v>
      </c>
      <c r="X38" s="21">
        <f t="shared" si="7"/>
        <v>43723894</v>
      </c>
      <c r="Y38" s="21">
        <f t="shared" si="7"/>
        <v>-298335</v>
      </c>
      <c r="Z38" s="4">
        <f>+IF(X38&lt;&gt;0,+(Y38/X38)*100,0)</f>
        <v>-0.6823157150641707</v>
      </c>
      <c r="AA38" s="19">
        <f>SUM(AA39:AA41)</f>
        <v>58298533</v>
      </c>
    </row>
    <row r="39" spans="1:27" ht="12.75">
      <c r="A39" s="5" t="s">
        <v>42</v>
      </c>
      <c r="B39" s="3"/>
      <c r="C39" s="22">
        <v>19027217</v>
      </c>
      <c r="D39" s="22"/>
      <c r="E39" s="23">
        <v>21367920</v>
      </c>
      <c r="F39" s="24">
        <v>21889658</v>
      </c>
      <c r="G39" s="24"/>
      <c r="H39" s="24">
        <v>1290</v>
      </c>
      <c r="I39" s="24">
        <v>-68477</v>
      </c>
      <c r="J39" s="24">
        <v>-67187</v>
      </c>
      <c r="K39" s="24">
        <v>766801</v>
      </c>
      <c r="L39" s="24">
        <v>95516</v>
      </c>
      <c r="M39" s="24">
        <v>2218094</v>
      </c>
      <c r="N39" s="24">
        <v>3080411</v>
      </c>
      <c r="O39" s="24">
        <v>552560</v>
      </c>
      <c r="P39" s="24">
        <v>710631</v>
      </c>
      <c r="Q39" s="24">
        <v>6599995</v>
      </c>
      <c r="R39" s="24">
        <v>7863186</v>
      </c>
      <c r="S39" s="24"/>
      <c r="T39" s="24"/>
      <c r="U39" s="24"/>
      <c r="V39" s="24"/>
      <c r="W39" s="24">
        <v>10876410</v>
      </c>
      <c r="X39" s="24">
        <v>16417244</v>
      </c>
      <c r="Y39" s="24">
        <v>-5540834</v>
      </c>
      <c r="Z39" s="6">
        <v>-33.75</v>
      </c>
      <c r="AA39" s="22">
        <v>21889658</v>
      </c>
    </row>
    <row r="40" spans="1:27" ht="12.75">
      <c r="A40" s="5" t="s">
        <v>43</v>
      </c>
      <c r="B40" s="3"/>
      <c r="C40" s="22">
        <v>23242972</v>
      </c>
      <c r="D40" s="22"/>
      <c r="E40" s="23">
        <v>35964875</v>
      </c>
      <c r="F40" s="24">
        <v>36078875</v>
      </c>
      <c r="G40" s="24"/>
      <c r="H40" s="24">
        <v>986337</v>
      </c>
      <c r="I40" s="24">
        <v>592011</v>
      </c>
      <c r="J40" s="24">
        <v>1578348</v>
      </c>
      <c r="K40" s="24">
        <v>3169902</v>
      </c>
      <c r="L40" s="24">
        <v>715695</v>
      </c>
      <c r="M40" s="24">
        <v>3164158</v>
      </c>
      <c r="N40" s="24">
        <v>7049755</v>
      </c>
      <c r="O40" s="24">
        <v>2104135</v>
      </c>
      <c r="P40" s="24">
        <v>2362754</v>
      </c>
      <c r="Q40" s="24">
        <v>19337653</v>
      </c>
      <c r="R40" s="24">
        <v>23804542</v>
      </c>
      <c r="S40" s="24"/>
      <c r="T40" s="24"/>
      <c r="U40" s="24"/>
      <c r="V40" s="24"/>
      <c r="W40" s="24">
        <v>32432645</v>
      </c>
      <c r="X40" s="24">
        <v>27059150</v>
      </c>
      <c r="Y40" s="24">
        <v>5373495</v>
      </c>
      <c r="Z40" s="6">
        <v>19.86</v>
      </c>
      <c r="AA40" s="22">
        <v>36078875</v>
      </c>
    </row>
    <row r="41" spans="1:27" ht="12.75">
      <c r="A41" s="5" t="s">
        <v>44</v>
      </c>
      <c r="B41" s="3"/>
      <c r="C41" s="22">
        <v>617759</v>
      </c>
      <c r="D41" s="22"/>
      <c r="E41" s="23">
        <v>330000</v>
      </c>
      <c r="F41" s="24">
        <v>330000</v>
      </c>
      <c r="G41" s="24"/>
      <c r="H41" s="24">
        <v>2310</v>
      </c>
      <c r="I41" s="24">
        <v>8318</v>
      </c>
      <c r="J41" s="24">
        <v>10628</v>
      </c>
      <c r="K41" s="24">
        <v>17100</v>
      </c>
      <c r="L41" s="24">
        <v>22980</v>
      </c>
      <c r="M41" s="24"/>
      <c r="N41" s="24">
        <v>40080</v>
      </c>
      <c r="O41" s="24"/>
      <c r="P41" s="24"/>
      <c r="Q41" s="24">
        <v>65796</v>
      </c>
      <c r="R41" s="24">
        <v>65796</v>
      </c>
      <c r="S41" s="24"/>
      <c r="T41" s="24"/>
      <c r="U41" s="24"/>
      <c r="V41" s="24"/>
      <c r="W41" s="24">
        <v>116504</v>
      </c>
      <c r="X41" s="24">
        <v>247500</v>
      </c>
      <c r="Y41" s="24">
        <v>-130996</v>
      </c>
      <c r="Z41" s="6">
        <v>-52.93</v>
      </c>
      <c r="AA41" s="22">
        <v>330000</v>
      </c>
    </row>
    <row r="42" spans="1:27" ht="12.75">
      <c r="A42" s="2" t="s">
        <v>45</v>
      </c>
      <c r="B42" s="8"/>
      <c r="C42" s="19">
        <f aca="true" t="shared" si="8" ref="C42:Y42">SUM(C43:C46)</f>
        <v>30679614</v>
      </c>
      <c r="D42" s="19">
        <f>SUM(D43:D46)</f>
        <v>0</v>
      </c>
      <c r="E42" s="20">
        <f t="shared" si="8"/>
        <v>31832577</v>
      </c>
      <c r="F42" s="21">
        <f t="shared" si="8"/>
        <v>31972577</v>
      </c>
      <c r="G42" s="21">
        <f t="shared" si="8"/>
        <v>1035140</v>
      </c>
      <c r="H42" s="21">
        <f t="shared" si="8"/>
        <v>451432</v>
      </c>
      <c r="I42" s="21">
        <f t="shared" si="8"/>
        <v>2403172</v>
      </c>
      <c r="J42" s="21">
        <f t="shared" si="8"/>
        <v>3889744</v>
      </c>
      <c r="K42" s="21">
        <f t="shared" si="8"/>
        <v>4556968</v>
      </c>
      <c r="L42" s="21">
        <f t="shared" si="8"/>
        <v>916582</v>
      </c>
      <c r="M42" s="21">
        <f t="shared" si="8"/>
        <v>2989894</v>
      </c>
      <c r="N42" s="21">
        <f t="shared" si="8"/>
        <v>8463444</v>
      </c>
      <c r="O42" s="21">
        <f t="shared" si="8"/>
        <v>3798729</v>
      </c>
      <c r="P42" s="21">
        <f t="shared" si="8"/>
        <v>3363059</v>
      </c>
      <c r="Q42" s="21">
        <f t="shared" si="8"/>
        <v>30836295</v>
      </c>
      <c r="R42" s="21">
        <f t="shared" si="8"/>
        <v>37998083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50351271</v>
      </c>
      <c r="X42" s="21">
        <f t="shared" si="8"/>
        <v>23979428</v>
      </c>
      <c r="Y42" s="21">
        <f t="shared" si="8"/>
        <v>26371843</v>
      </c>
      <c r="Z42" s="4">
        <f>+IF(X42&lt;&gt;0,+(Y42/X42)*100,0)</f>
        <v>109.97694774037146</v>
      </c>
      <c r="AA42" s="19">
        <f>SUM(AA43:AA46)</f>
        <v>31972577</v>
      </c>
    </row>
    <row r="43" spans="1:27" ht="12.75">
      <c r="A43" s="5" t="s">
        <v>46</v>
      </c>
      <c r="B43" s="3"/>
      <c r="C43" s="22">
        <v>9712119</v>
      </c>
      <c r="D43" s="22"/>
      <c r="E43" s="23">
        <v>19831000</v>
      </c>
      <c r="F43" s="24">
        <v>19831000</v>
      </c>
      <c r="G43" s="24">
        <v>184590</v>
      </c>
      <c r="H43" s="24"/>
      <c r="I43" s="24">
        <v>1001304</v>
      </c>
      <c r="J43" s="24">
        <v>1185894</v>
      </c>
      <c r="K43" s="24">
        <v>139586</v>
      </c>
      <c r="L43" s="24">
        <v>6300</v>
      </c>
      <c r="M43" s="24">
        <v>1452737</v>
      </c>
      <c r="N43" s="24">
        <v>1598623</v>
      </c>
      <c r="O43" s="24">
        <v>144072</v>
      </c>
      <c r="P43" s="24">
        <v>170213</v>
      </c>
      <c r="Q43" s="24">
        <v>4575709</v>
      </c>
      <c r="R43" s="24">
        <v>4889994</v>
      </c>
      <c r="S43" s="24"/>
      <c r="T43" s="24"/>
      <c r="U43" s="24"/>
      <c r="V43" s="24"/>
      <c r="W43" s="24">
        <v>7674511</v>
      </c>
      <c r="X43" s="24">
        <v>14873245</v>
      </c>
      <c r="Y43" s="24">
        <v>-7198734</v>
      </c>
      <c r="Z43" s="6">
        <v>-48.4</v>
      </c>
      <c r="AA43" s="22">
        <v>19831000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20967495</v>
      </c>
      <c r="D46" s="22"/>
      <c r="E46" s="23">
        <v>12001577</v>
      </c>
      <c r="F46" s="24">
        <v>12141577</v>
      </c>
      <c r="G46" s="24">
        <v>850550</v>
      </c>
      <c r="H46" s="24">
        <v>451432</v>
      </c>
      <c r="I46" s="24">
        <v>1401868</v>
      </c>
      <c r="J46" s="24">
        <v>2703850</v>
      </c>
      <c r="K46" s="24">
        <v>4417382</v>
      </c>
      <c r="L46" s="24">
        <v>910282</v>
      </c>
      <c r="M46" s="24">
        <v>1537157</v>
      </c>
      <c r="N46" s="24">
        <v>6864821</v>
      </c>
      <c r="O46" s="24">
        <v>3654657</v>
      </c>
      <c r="P46" s="24">
        <v>3192846</v>
      </c>
      <c r="Q46" s="24">
        <v>26260586</v>
      </c>
      <c r="R46" s="24">
        <v>33108089</v>
      </c>
      <c r="S46" s="24"/>
      <c r="T46" s="24"/>
      <c r="U46" s="24"/>
      <c r="V46" s="24"/>
      <c r="W46" s="24">
        <v>42676760</v>
      </c>
      <c r="X46" s="24">
        <v>9106183</v>
      </c>
      <c r="Y46" s="24">
        <v>33570577</v>
      </c>
      <c r="Z46" s="6">
        <v>368.66</v>
      </c>
      <c r="AA46" s="22">
        <v>12141577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302773390</v>
      </c>
      <c r="D48" s="40">
        <f>+D28+D32+D38+D42+D47</f>
        <v>0</v>
      </c>
      <c r="E48" s="41">
        <f t="shared" si="9"/>
        <v>346240498</v>
      </c>
      <c r="F48" s="42">
        <f t="shared" si="9"/>
        <v>346560171</v>
      </c>
      <c r="G48" s="42">
        <f t="shared" si="9"/>
        <v>4210294</v>
      </c>
      <c r="H48" s="42">
        <f t="shared" si="9"/>
        <v>5179806</v>
      </c>
      <c r="I48" s="42">
        <f t="shared" si="9"/>
        <v>6653730</v>
      </c>
      <c r="J48" s="42">
        <f t="shared" si="9"/>
        <v>16043830</v>
      </c>
      <c r="K48" s="42">
        <f t="shared" si="9"/>
        <v>22468465</v>
      </c>
      <c r="L48" s="42">
        <f t="shared" si="9"/>
        <v>8724586</v>
      </c>
      <c r="M48" s="42">
        <f t="shared" si="9"/>
        <v>21249048</v>
      </c>
      <c r="N48" s="42">
        <f t="shared" si="9"/>
        <v>52442099</v>
      </c>
      <c r="O48" s="42">
        <f t="shared" si="9"/>
        <v>17981797</v>
      </c>
      <c r="P48" s="42">
        <f t="shared" si="9"/>
        <v>20031067</v>
      </c>
      <c r="Q48" s="42">
        <f t="shared" si="9"/>
        <v>161770130</v>
      </c>
      <c r="R48" s="42">
        <f t="shared" si="9"/>
        <v>199782994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268268923</v>
      </c>
      <c r="X48" s="42">
        <f t="shared" si="9"/>
        <v>259920108</v>
      </c>
      <c r="Y48" s="42">
        <f t="shared" si="9"/>
        <v>8348815</v>
      </c>
      <c r="Z48" s="43">
        <f>+IF(X48&lt;&gt;0,+(Y48/X48)*100,0)</f>
        <v>3.2120696871978835</v>
      </c>
      <c r="AA48" s="40">
        <f>+AA28+AA32+AA38+AA42+AA47</f>
        <v>346560171</v>
      </c>
    </row>
    <row r="49" spans="1:27" ht="12.75">
      <c r="A49" s="14" t="s">
        <v>96</v>
      </c>
      <c r="B49" s="15"/>
      <c r="C49" s="44">
        <f aca="true" t="shared" si="10" ref="C49:Y49">+C25-C48</f>
        <v>38394879</v>
      </c>
      <c r="D49" s="44">
        <f>+D25-D48</f>
        <v>0</v>
      </c>
      <c r="E49" s="45">
        <f t="shared" si="10"/>
        <v>27100664</v>
      </c>
      <c r="F49" s="46">
        <f t="shared" si="10"/>
        <v>26800991</v>
      </c>
      <c r="G49" s="46">
        <f t="shared" si="10"/>
        <v>105917964</v>
      </c>
      <c r="H49" s="46">
        <f t="shared" si="10"/>
        <v>2744553</v>
      </c>
      <c r="I49" s="46">
        <f t="shared" si="10"/>
        <v>6823217</v>
      </c>
      <c r="J49" s="46">
        <f t="shared" si="10"/>
        <v>115485734</v>
      </c>
      <c r="K49" s="46">
        <f t="shared" si="10"/>
        <v>-15370936</v>
      </c>
      <c r="L49" s="46">
        <f t="shared" si="10"/>
        <v>-4470375</v>
      </c>
      <c r="M49" s="46">
        <f t="shared" si="10"/>
        <v>75248287</v>
      </c>
      <c r="N49" s="46">
        <f t="shared" si="10"/>
        <v>55406976</v>
      </c>
      <c r="O49" s="46">
        <f t="shared" si="10"/>
        <v>-14502619</v>
      </c>
      <c r="P49" s="46">
        <f t="shared" si="10"/>
        <v>-12808772</v>
      </c>
      <c r="Q49" s="46">
        <f t="shared" si="10"/>
        <v>160160758</v>
      </c>
      <c r="R49" s="46">
        <f t="shared" si="10"/>
        <v>132849367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303742077</v>
      </c>
      <c r="X49" s="46">
        <f>IF(F25=F48,0,X25-X48)</f>
        <v>20100758</v>
      </c>
      <c r="Y49" s="46">
        <f t="shared" si="10"/>
        <v>283641319</v>
      </c>
      <c r="Z49" s="47">
        <f>+IF(X49&lt;&gt;0,+(Y49/X49)*100,0)</f>
        <v>1411.0976262686213</v>
      </c>
      <c r="AA49" s="44">
        <f>+AA25-AA48</f>
        <v>26800991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275782554</v>
      </c>
      <c r="D5" s="19">
        <f>SUM(D6:D8)</f>
        <v>0</v>
      </c>
      <c r="E5" s="20">
        <f t="shared" si="0"/>
        <v>313779833</v>
      </c>
      <c r="F5" s="21">
        <f t="shared" si="0"/>
        <v>333646065</v>
      </c>
      <c r="G5" s="21">
        <f t="shared" si="0"/>
        <v>129288081</v>
      </c>
      <c r="H5" s="21">
        <f t="shared" si="0"/>
        <v>0</v>
      </c>
      <c r="I5" s="21">
        <f t="shared" si="0"/>
        <v>0</v>
      </c>
      <c r="J5" s="21">
        <f t="shared" si="0"/>
        <v>129288081</v>
      </c>
      <c r="K5" s="21">
        <f t="shared" si="0"/>
        <v>24563389</v>
      </c>
      <c r="L5" s="21">
        <f t="shared" si="0"/>
        <v>6137207</v>
      </c>
      <c r="M5" s="21">
        <f t="shared" si="0"/>
        <v>0</v>
      </c>
      <c r="N5" s="21">
        <f t="shared" si="0"/>
        <v>30700596</v>
      </c>
      <c r="O5" s="21">
        <f t="shared" si="0"/>
        <v>96772007</v>
      </c>
      <c r="P5" s="21">
        <f t="shared" si="0"/>
        <v>6242175</v>
      </c>
      <c r="Q5" s="21">
        <f t="shared" si="0"/>
        <v>0</v>
      </c>
      <c r="R5" s="21">
        <f t="shared" si="0"/>
        <v>103014182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263002859</v>
      </c>
      <c r="X5" s="21">
        <f t="shared" si="0"/>
        <v>244285406</v>
      </c>
      <c r="Y5" s="21">
        <f t="shared" si="0"/>
        <v>18717453</v>
      </c>
      <c r="Z5" s="4">
        <f>+IF(X5&lt;&gt;0,+(Y5/X5)*100,0)</f>
        <v>7.662124932669945</v>
      </c>
      <c r="AA5" s="19">
        <f>SUM(AA6:AA8)</f>
        <v>333646065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275782554</v>
      </c>
      <c r="D7" s="25"/>
      <c r="E7" s="26">
        <v>313779833</v>
      </c>
      <c r="F7" s="27">
        <v>333646065</v>
      </c>
      <c r="G7" s="27">
        <v>129288081</v>
      </c>
      <c r="H7" s="27"/>
      <c r="I7" s="27"/>
      <c r="J7" s="27">
        <v>129288081</v>
      </c>
      <c r="K7" s="27">
        <v>24563389</v>
      </c>
      <c r="L7" s="27">
        <v>6137207</v>
      </c>
      <c r="M7" s="27"/>
      <c r="N7" s="27">
        <v>30700596</v>
      </c>
      <c r="O7" s="27">
        <v>96772007</v>
      </c>
      <c r="P7" s="27">
        <v>6242175</v>
      </c>
      <c r="Q7" s="27"/>
      <c r="R7" s="27">
        <v>103014182</v>
      </c>
      <c r="S7" s="27"/>
      <c r="T7" s="27"/>
      <c r="U7" s="27"/>
      <c r="V7" s="27"/>
      <c r="W7" s="27">
        <v>263002859</v>
      </c>
      <c r="X7" s="27">
        <v>244285406</v>
      </c>
      <c r="Y7" s="27">
        <v>18717453</v>
      </c>
      <c r="Z7" s="7">
        <v>7.66</v>
      </c>
      <c r="AA7" s="25">
        <v>333646065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4225091</v>
      </c>
      <c r="D9" s="19">
        <f>SUM(D10:D14)</f>
        <v>0</v>
      </c>
      <c r="E9" s="20">
        <f t="shared" si="1"/>
        <v>926256</v>
      </c>
      <c r="F9" s="21">
        <f t="shared" si="1"/>
        <v>1326256</v>
      </c>
      <c r="G9" s="21">
        <f t="shared" si="1"/>
        <v>-7072</v>
      </c>
      <c r="H9" s="21">
        <f t="shared" si="1"/>
        <v>0</v>
      </c>
      <c r="I9" s="21">
        <f t="shared" si="1"/>
        <v>0</v>
      </c>
      <c r="J9" s="21">
        <f t="shared" si="1"/>
        <v>-7072</v>
      </c>
      <c r="K9" s="21">
        <f t="shared" si="1"/>
        <v>36705</v>
      </c>
      <c r="L9" s="21">
        <f t="shared" si="1"/>
        <v>200</v>
      </c>
      <c r="M9" s="21">
        <f t="shared" si="1"/>
        <v>0</v>
      </c>
      <c r="N9" s="21">
        <f t="shared" si="1"/>
        <v>36905</v>
      </c>
      <c r="O9" s="21">
        <f t="shared" si="1"/>
        <v>268465</v>
      </c>
      <c r="P9" s="21">
        <f t="shared" si="1"/>
        <v>76965</v>
      </c>
      <c r="Q9" s="21">
        <f t="shared" si="1"/>
        <v>0</v>
      </c>
      <c r="R9" s="21">
        <f t="shared" si="1"/>
        <v>345430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375263</v>
      </c>
      <c r="X9" s="21">
        <f t="shared" si="1"/>
        <v>938269</v>
      </c>
      <c r="Y9" s="21">
        <f t="shared" si="1"/>
        <v>-563006</v>
      </c>
      <c r="Z9" s="4">
        <f>+IF(X9&lt;&gt;0,+(Y9/X9)*100,0)</f>
        <v>-60.00475343424967</v>
      </c>
      <c r="AA9" s="19">
        <f>SUM(AA10:AA14)</f>
        <v>1326256</v>
      </c>
    </row>
    <row r="10" spans="1:27" ht="12.75">
      <c r="A10" s="5" t="s">
        <v>36</v>
      </c>
      <c r="B10" s="3"/>
      <c r="C10" s="22">
        <v>3571187</v>
      </c>
      <c r="D10" s="22"/>
      <c r="E10" s="23">
        <v>926250</v>
      </c>
      <c r="F10" s="24">
        <v>1326250</v>
      </c>
      <c r="G10" s="24">
        <v>200</v>
      </c>
      <c r="H10" s="24"/>
      <c r="I10" s="24"/>
      <c r="J10" s="24">
        <v>200</v>
      </c>
      <c r="K10" s="24">
        <v>36705</v>
      </c>
      <c r="L10" s="24">
        <v>200</v>
      </c>
      <c r="M10" s="24"/>
      <c r="N10" s="24">
        <v>36905</v>
      </c>
      <c r="O10" s="24">
        <v>96553</v>
      </c>
      <c r="P10" s="24">
        <v>7206</v>
      </c>
      <c r="Q10" s="24"/>
      <c r="R10" s="24">
        <v>103759</v>
      </c>
      <c r="S10" s="24"/>
      <c r="T10" s="24"/>
      <c r="U10" s="24"/>
      <c r="V10" s="24"/>
      <c r="W10" s="24">
        <v>140864</v>
      </c>
      <c r="X10" s="24">
        <v>938263</v>
      </c>
      <c r="Y10" s="24">
        <v>-797399</v>
      </c>
      <c r="Z10" s="6">
        <v>-84.99</v>
      </c>
      <c r="AA10" s="22">
        <v>1326250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653904</v>
      </c>
      <c r="D12" s="22"/>
      <c r="E12" s="23">
        <v>6</v>
      </c>
      <c r="F12" s="24">
        <v>6</v>
      </c>
      <c r="G12" s="24">
        <v>-7272</v>
      </c>
      <c r="H12" s="24"/>
      <c r="I12" s="24"/>
      <c r="J12" s="24">
        <v>-7272</v>
      </c>
      <c r="K12" s="24"/>
      <c r="L12" s="24"/>
      <c r="M12" s="24"/>
      <c r="N12" s="24"/>
      <c r="O12" s="24">
        <v>171912</v>
      </c>
      <c r="P12" s="24">
        <v>69759</v>
      </c>
      <c r="Q12" s="24"/>
      <c r="R12" s="24">
        <v>241671</v>
      </c>
      <c r="S12" s="24"/>
      <c r="T12" s="24"/>
      <c r="U12" s="24"/>
      <c r="V12" s="24"/>
      <c r="W12" s="24">
        <v>234399</v>
      </c>
      <c r="X12" s="24">
        <v>6</v>
      </c>
      <c r="Y12" s="24">
        <v>234393</v>
      </c>
      <c r="Z12" s="6">
        <v>3906550</v>
      </c>
      <c r="AA12" s="22">
        <v>6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80116629</v>
      </c>
      <c r="D15" s="19">
        <f>SUM(D16:D18)</f>
        <v>0</v>
      </c>
      <c r="E15" s="20">
        <f t="shared" si="2"/>
        <v>79858750</v>
      </c>
      <c r="F15" s="21">
        <f t="shared" si="2"/>
        <v>79858751</v>
      </c>
      <c r="G15" s="21">
        <f t="shared" si="2"/>
        <v>432450</v>
      </c>
      <c r="H15" s="21">
        <f t="shared" si="2"/>
        <v>0</v>
      </c>
      <c r="I15" s="21">
        <f t="shared" si="2"/>
        <v>0</v>
      </c>
      <c r="J15" s="21">
        <f t="shared" si="2"/>
        <v>432450</v>
      </c>
      <c r="K15" s="21">
        <f t="shared" si="2"/>
        <v>11941990</v>
      </c>
      <c r="L15" s="21">
        <f t="shared" si="2"/>
        <v>8538519</v>
      </c>
      <c r="M15" s="21">
        <f t="shared" si="2"/>
        <v>0</v>
      </c>
      <c r="N15" s="21">
        <f t="shared" si="2"/>
        <v>20480509</v>
      </c>
      <c r="O15" s="21">
        <f t="shared" si="2"/>
        <v>14688840</v>
      </c>
      <c r="P15" s="21">
        <f t="shared" si="2"/>
        <v>9208649</v>
      </c>
      <c r="Q15" s="21">
        <f t="shared" si="2"/>
        <v>0</v>
      </c>
      <c r="R15" s="21">
        <f t="shared" si="2"/>
        <v>23897489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44810448</v>
      </c>
      <c r="X15" s="21">
        <f t="shared" si="2"/>
        <v>59868206</v>
      </c>
      <c r="Y15" s="21">
        <f t="shared" si="2"/>
        <v>-15057758</v>
      </c>
      <c r="Z15" s="4">
        <f>+IF(X15&lt;&gt;0,+(Y15/X15)*100,0)</f>
        <v>-25.151510302480084</v>
      </c>
      <c r="AA15" s="19">
        <f>SUM(AA16:AA18)</f>
        <v>79858751</v>
      </c>
    </row>
    <row r="16" spans="1:27" ht="12.75">
      <c r="A16" s="5" t="s">
        <v>42</v>
      </c>
      <c r="B16" s="3"/>
      <c r="C16" s="22">
        <v>80973</v>
      </c>
      <c r="D16" s="22"/>
      <c r="E16" s="23">
        <v>597250</v>
      </c>
      <c r="F16" s="24">
        <v>597250</v>
      </c>
      <c r="G16" s="24"/>
      <c r="H16" s="24"/>
      <c r="I16" s="24"/>
      <c r="J16" s="24"/>
      <c r="K16" s="24">
        <v>7954</v>
      </c>
      <c r="L16" s="24">
        <v>7421</v>
      </c>
      <c r="M16" s="24"/>
      <c r="N16" s="24">
        <v>15375</v>
      </c>
      <c r="O16" s="24">
        <v>9784</v>
      </c>
      <c r="P16" s="24">
        <v>6430</v>
      </c>
      <c r="Q16" s="24"/>
      <c r="R16" s="24">
        <v>16214</v>
      </c>
      <c r="S16" s="24"/>
      <c r="T16" s="24"/>
      <c r="U16" s="24"/>
      <c r="V16" s="24"/>
      <c r="W16" s="24">
        <v>31589</v>
      </c>
      <c r="X16" s="24">
        <v>422074</v>
      </c>
      <c r="Y16" s="24">
        <v>-390485</v>
      </c>
      <c r="Z16" s="6">
        <v>-92.52</v>
      </c>
      <c r="AA16" s="22">
        <v>597250</v>
      </c>
    </row>
    <row r="17" spans="1:27" ht="12.75">
      <c r="A17" s="5" t="s">
        <v>43</v>
      </c>
      <c r="B17" s="3"/>
      <c r="C17" s="22">
        <v>80035656</v>
      </c>
      <c r="D17" s="22"/>
      <c r="E17" s="23">
        <v>79261500</v>
      </c>
      <c r="F17" s="24">
        <v>79261501</v>
      </c>
      <c r="G17" s="24">
        <v>432450</v>
      </c>
      <c r="H17" s="24"/>
      <c r="I17" s="24"/>
      <c r="J17" s="24">
        <v>432450</v>
      </c>
      <c r="K17" s="24">
        <v>11934036</v>
      </c>
      <c r="L17" s="24">
        <v>8531098</v>
      </c>
      <c r="M17" s="24"/>
      <c r="N17" s="24">
        <v>20465134</v>
      </c>
      <c r="O17" s="24">
        <v>14679056</v>
      </c>
      <c r="P17" s="24">
        <v>9202219</v>
      </c>
      <c r="Q17" s="24"/>
      <c r="R17" s="24">
        <v>23881275</v>
      </c>
      <c r="S17" s="24"/>
      <c r="T17" s="24"/>
      <c r="U17" s="24"/>
      <c r="V17" s="24"/>
      <c r="W17" s="24">
        <v>44778859</v>
      </c>
      <c r="X17" s="24">
        <v>59446132</v>
      </c>
      <c r="Y17" s="24">
        <v>-14667273</v>
      </c>
      <c r="Z17" s="6">
        <v>-24.67</v>
      </c>
      <c r="AA17" s="22">
        <v>79261501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24227552</v>
      </c>
      <c r="D19" s="19">
        <f>SUM(D20:D23)</f>
        <v>0</v>
      </c>
      <c r="E19" s="20">
        <f t="shared" si="3"/>
        <v>15846000</v>
      </c>
      <c r="F19" s="21">
        <f t="shared" si="3"/>
        <v>15846000</v>
      </c>
      <c r="G19" s="21">
        <f t="shared" si="3"/>
        <v>1389608</v>
      </c>
      <c r="H19" s="21">
        <f t="shared" si="3"/>
        <v>0</v>
      </c>
      <c r="I19" s="21">
        <f t="shared" si="3"/>
        <v>0</v>
      </c>
      <c r="J19" s="21">
        <f t="shared" si="3"/>
        <v>1389608</v>
      </c>
      <c r="K19" s="21">
        <f t="shared" si="3"/>
        <v>1641801</v>
      </c>
      <c r="L19" s="21">
        <f t="shared" si="3"/>
        <v>931989</v>
      </c>
      <c r="M19" s="21">
        <f t="shared" si="3"/>
        <v>0</v>
      </c>
      <c r="N19" s="21">
        <f t="shared" si="3"/>
        <v>2573790</v>
      </c>
      <c r="O19" s="21">
        <f t="shared" si="3"/>
        <v>2480088</v>
      </c>
      <c r="P19" s="21">
        <f t="shared" si="3"/>
        <v>600685</v>
      </c>
      <c r="Q19" s="21">
        <f t="shared" si="3"/>
        <v>0</v>
      </c>
      <c r="R19" s="21">
        <f t="shared" si="3"/>
        <v>3080773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7044171</v>
      </c>
      <c r="X19" s="21">
        <f t="shared" si="3"/>
        <v>11884500</v>
      </c>
      <c r="Y19" s="21">
        <f t="shared" si="3"/>
        <v>-4840329</v>
      </c>
      <c r="Z19" s="4">
        <f>+IF(X19&lt;&gt;0,+(Y19/X19)*100,0)</f>
        <v>-40.728082796920354</v>
      </c>
      <c r="AA19" s="19">
        <f>SUM(AA20:AA23)</f>
        <v>15846000</v>
      </c>
    </row>
    <row r="20" spans="1:27" ht="12.75">
      <c r="A20" s="5" t="s">
        <v>46</v>
      </c>
      <c r="B20" s="3"/>
      <c r="C20" s="22">
        <v>16340024</v>
      </c>
      <c r="D20" s="22"/>
      <c r="E20" s="23">
        <v>8806000</v>
      </c>
      <c r="F20" s="24">
        <v>8806000</v>
      </c>
      <c r="G20" s="24">
        <v>781573</v>
      </c>
      <c r="H20" s="24"/>
      <c r="I20" s="24"/>
      <c r="J20" s="24">
        <v>781573</v>
      </c>
      <c r="K20" s="24">
        <v>92335</v>
      </c>
      <c r="L20" s="24"/>
      <c r="M20" s="24"/>
      <c r="N20" s="24">
        <v>92335</v>
      </c>
      <c r="O20" s="24">
        <v>1579533</v>
      </c>
      <c r="P20" s="24"/>
      <c r="Q20" s="24"/>
      <c r="R20" s="24">
        <v>1579533</v>
      </c>
      <c r="S20" s="24"/>
      <c r="T20" s="24"/>
      <c r="U20" s="24"/>
      <c r="V20" s="24"/>
      <c r="W20" s="24">
        <v>2453441</v>
      </c>
      <c r="X20" s="24">
        <v>6604498</v>
      </c>
      <c r="Y20" s="24">
        <v>-4151057</v>
      </c>
      <c r="Z20" s="6">
        <v>-62.85</v>
      </c>
      <c r="AA20" s="22">
        <v>8806000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7887528</v>
      </c>
      <c r="D23" s="22"/>
      <c r="E23" s="23">
        <v>7040000</v>
      </c>
      <c r="F23" s="24">
        <v>7040000</v>
      </c>
      <c r="G23" s="24">
        <v>608035</v>
      </c>
      <c r="H23" s="24"/>
      <c r="I23" s="24"/>
      <c r="J23" s="24">
        <v>608035</v>
      </c>
      <c r="K23" s="24">
        <v>1549466</v>
      </c>
      <c r="L23" s="24">
        <v>931989</v>
      </c>
      <c r="M23" s="24"/>
      <c r="N23" s="24">
        <v>2481455</v>
      </c>
      <c r="O23" s="24">
        <v>900555</v>
      </c>
      <c r="P23" s="24">
        <v>600685</v>
      </c>
      <c r="Q23" s="24"/>
      <c r="R23" s="24">
        <v>1501240</v>
      </c>
      <c r="S23" s="24"/>
      <c r="T23" s="24"/>
      <c r="U23" s="24"/>
      <c r="V23" s="24"/>
      <c r="W23" s="24">
        <v>4590730</v>
      </c>
      <c r="X23" s="24">
        <v>5280002</v>
      </c>
      <c r="Y23" s="24">
        <v>-689272</v>
      </c>
      <c r="Z23" s="6">
        <v>-13.05</v>
      </c>
      <c r="AA23" s="22">
        <v>7040000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384351826</v>
      </c>
      <c r="D25" s="40">
        <f>+D5+D9+D15+D19+D24</f>
        <v>0</v>
      </c>
      <c r="E25" s="41">
        <f t="shared" si="4"/>
        <v>410410839</v>
      </c>
      <c r="F25" s="42">
        <f t="shared" si="4"/>
        <v>430677072</v>
      </c>
      <c r="G25" s="42">
        <f t="shared" si="4"/>
        <v>131103067</v>
      </c>
      <c r="H25" s="42">
        <f t="shared" si="4"/>
        <v>0</v>
      </c>
      <c r="I25" s="42">
        <f t="shared" si="4"/>
        <v>0</v>
      </c>
      <c r="J25" s="42">
        <f t="shared" si="4"/>
        <v>131103067</v>
      </c>
      <c r="K25" s="42">
        <f t="shared" si="4"/>
        <v>38183885</v>
      </c>
      <c r="L25" s="42">
        <f t="shared" si="4"/>
        <v>15607915</v>
      </c>
      <c r="M25" s="42">
        <f t="shared" si="4"/>
        <v>0</v>
      </c>
      <c r="N25" s="42">
        <f t="shared" si="4"/>
        <v>53791800</v>
      </c>
      <c r="O25" s="42">
        <f t="shared" si="4"/>
        <v>114209400</v>
      </c>
      <c r="P25" s="42">
        <f t="shared" si="4"/>
        <v>16128474</v>
      </c>
      <c r="Q25" s="42">
        <f t="shared" si="4"/>
        <v>0</v>
      </c>
      <c r="R25" s="42">
        <f t="shared" si="4"/>
        <v>130337874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315232741</v>
      </c>
      <c r="X25" s="42">
        <f t="shared" si="4"/>
        <v>316976381</v>
      </c>
      <c r="Y25" s="42">
        <f t="shared" si="4"/>
        <v>-1743640</v>
      </c>
      <c r="Z25" s="43">
        <f>+IF(X25&lt;&gt;0,+(Y25/X25)*100,0)</f>
        <v>-0.5500851497197199</v>
      </c>
      <c r="AA25" s="40">
        <f>+AA5+AA9+AA15+AA19+AA24</f>
        <v>430677072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563744917</v>
      </c>
      <c r="D28" s="19">
        <f>SUM(D29:D31)</f>
        <v>0</v>
      </c>
      <c r="E28" s="20">
        <f t="shared" si="5"/>
        <v>191039501</v>
      </c>
      <c r="F28" s="21">
        <f t="shared" si="5"/>
        <v>200699722</v>
      </c>
      <c r="G28" s="21">
        <f t="shared" si="5"/>
        <v>14970115</v>
      </c>
      <c r="H28" s="21">
        <f t="shared" si="5"/>
        <v>0</v>
      </c>
      <c r="I28" s="21">
        <f t="shared" si="5"/>
        <v>0</v>
      </c>
      <c r="J28" s="21">
        <f t="shared" si="5"/>
        <v>14970115</v>
      </c>
      <c r="K28" s="21">
        <f t="shared" si="5"/>
        <v>48110177</v>
      </c>
      <c r="L28" s="21">
        <f t="shared" si="5"/>
        <v>14240011</v>
      </c>
      <c r="M28" s="21">
        <f t="shared" si="5"/>
        <v>0</v>
      </c>
      <c r="N28" s="21">
        <f t="shared" si="5"/>
        <v>62350188</v>
      </c>
      <c r="O28" s="21">
        <f t="shared" si="5"/>
        <v>35072088</v>
      </c>
      <c r="P28" s="21">
        <f t="shared" si="5"/>
        <v>9649495</v>
      </c>
      <c r="Q28" s="21">
        <f t="shared" si="5"/>
        <v>0</v>
      </c>
      <c r="R28" s="21">
        <f t="shared" si="5"/>
        <v>44721583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122041886</v>
      </c>
      <c r="X28" s="21">
        <f t="shared" si="5"/>
        <v>147464960</v>
      </c>
      <c r="Y28" s="21">
        <f t="shared" si="5"/>
        <v>-25423074</v>
      </c>
      <c r="Z28" s="4">
        <f>+IF(X28&lt;&gt;0,+(Y28/X28)*100,0)</f>
        <v>-17.240077914102443</v>
      </c>
      <c r="AA28" s="19">
        <f>SUM(AA29:AA31)</f>
        <v>200699722</v>
      </c>
    </row>
    <row r="29" spans="1:27" ht="12.75">
      <c r="A29" s="5" t="s">
        <v>32</v>
      </c>
      <c r="B29" s="3"/>
      <c r="C29" s="22">
        <v>44545456</v>
      </c>
      <c r="D29" s="22"/>
      <c r="E29" s="23">
        <v>45524664</v>
      </c>
      <c r="F29" s="24">
        <v>45899695</v>
      </c>
      <c r="G29" s="24">
        <v>3417225</v>
      </c>
      <c r="H29" s="24"/>
      <c r="I29" s="24"/>
      <c r="J29" s="24">
        <v>3417225</v>
      </c>
      <c r="K29" s="24">
        <v>11674384</v>
      </c>
      <c r="L29" s="24">
        <v>3453427</v>
      </c>
      <c r="M29" s="24"/>
      <c r="N29" s="24">
        <v>15127811</v>
      </c>
      <c r="O29" s="24">
        <v>7848537</v>
      </c>
      <c r="P29" s="24">
        <v>3315696</v>
      </c>
      <c r="Q29" s="24"/>
      <c r="R29" s="24">
        <v>11164233</v>
      </c>
      <c r="S29" s="24"/>
      <c r="T29" s="24"/>
      <c r="U29" s="24"/>
      <c r="V29" s="24"/>
      <c r="W29" s="24">
        <v>29709269</v>
      </c>
      <c r="X29" s="24">
        <v>34078778</v>
      </c>
      <c r="Y29" s="24">
        <v>-4369509</v>
      </c>
      <c r="Z29" s="6">
        <v>-12.82</v>
      </c>
      <c r="AA29" s="22">
        <v>45899695</v>
      </c>
    </row>
    <row r="30" spans="1:27" ht="12.75">
      <c r="A30" s="5" t="s">
        <v>33</v>
      </c>
      <c r="B30" s="3"/>
      <c r="C30" s="25">
        <v>519199461</v>
      </c>
      <c r="D30" s="25"/>
      <c r="E30" s="26">
        <v>145087112</v>
      </c>
      <c r="F30" s="27">
        <v>154252302</v>
      </c>
      <c r="G30" s="27">
        <v>11532358</v>
      </c>
      <c r="H30" s="27"/>
      <c r="I30" s="27"/>
      <c r="J30" s="27">
        <v>11532358</v>
      </c>
      <c r="K30" s="27">
        <v>36329797</v>
      </c>
      <c r="L30" s="27">
        <v>10715205</v>
      </c>
      <c r="M30" s="27"/>
      <c r="N30" s="27">
        <v>47045002</v>
      </c>
      <c r="O30" s="27">
        <v>27099892</v>
      </c>
      <c r="P30" s="27">
        <v>6333799</v>
      </c>
      <c r="Q30" s="27"/>
      <c r="R30" s="27">
        <v>33433691</v>
      </c>
      <c r="S30" s="27"/>
      <c r="T30" s="27"/>
      <c r="U30" s="27"/>
      <c r="V30" s="27"/>
      <c r="W30" s="27">
        <v>92011051</v>
      </c>
      <c r="X30" s="27">
        <v>113015184</v>
      </c>
      <c r="Y30" s="27">
        <v>-21004133</v>
      </c>
      <c r="Z30" s="7">
        <v>-18.59</v>
      </c>
      <c r="AA30" s="25">
        <v>154252302</v>
      </c>
    </row>
    <row r="31" spans="1:27" ht="12.75">
      <c r="A31" s="5" t="s">
        <v>34</v>
      </c>
      <c r="B31" s="3"/>
      <c r="C31" s="22"/>
      <c r="D31" s="22"/>
      <c r="E31" s="23">
        <v>427725</v>
      </c>
      <c r="F31" s="24">
        <v>547725</v>
      </c>
      <c r="G31" s="24">
        <v>20532</v>
      </c>
      <c r="H31" s="24"/>
      <c r="I31" s="24"/>
      <c r="J31" s="24">
        <v>20532</v>
      </c>
      <c r="K31" s="24">
        <v>105996</v>
      </c>
      <c r="L31" s="24">
        <v>71379</v>
      </c>
      <c r="M31" s="24"/>
      <c r="N31" s="24">
        <v>177375</v>
      </c>
      <c r="O31" s="24">
        <v>123659</v>
      </c>
      <c r="P31" s="24"/>
      <c r="Q31" s="24"/>
      <c r="R31" s="24">
        <v>123659</v>
      </c>
      <c r="S31" s="24"/>
      <c r="T31" s="24"/>
      <c r="U31" s="24"/>
      <c r="V31" s="24"/>
      <c r="W31" s="24">
        <v>321566</v>
      </c>
      <c r="X31" s="24">
        <v>370998</v>
      </c>
      <c r="Y31" s="24">
        <v>-49432</v>
      </c>
      <c r="Z31" s="6">
        <v>-13.32</v>
      </c>
      <c r="AA31" s="22">
        <v>547725</v>
      </c>
    </row>
    <row r="32" spans="1:27" ht="12.75">
      <c r="A32" s="2" t="s">
        <v>35</v>
      </c>
      <c r="B32" s="3"/>
      <c r="C32" s="19">
        <f aca="true" t="shared" si="6" ref="C32:Y32">SUM(C33:C37)</f>
        <v>46401808</v>
      </c>
      <c r="D32" s="19">
        <f>SUM(D33:D37)</f>
        <v>0</v>
      </c>
      <c r="E32" s="20">
        <f t="shared" si="6"/>
        <v>64345540</v>
      </c>
      <c r="F32" s="21">
        <f t="shared" si="6"/>
        <v>64296125</v>
      </c>
      <c r="G32" s="21">
        <f t="shared" si="6"/>
        <v>4345936</v>
      </c>
      <c r="H32" s="21">
        <f t="shared" si="6"/>
        <v>0</v>
      </c>
      <c r="I32" s="21">
        <f t="shared" si="6"/>
        <v>0</v>
      </c>
      <c r="J32" s="21">
        <f t="shared" si="6"/>
        <v>4345936</v>
      </c>
      <c r="K32" s="21">
        <f t="shared" si="6"/>
        <v>10795927</v>
      </c>
      <c r="L32" s="21">
        <f t="shared" si="6"/>
        <v>3342191</v>
      </c>
      <c r="M32" s="21">
        <f t="shared" si="6"/>
        <v>0</v>
      </c>
      <c r="N32" s="21">
        <f t="shared" si="6"/>
        <v>14138118</v>
      </c>
      <c r="O32" s="21">
        <f t="shared" si="6"/>
        <v>7804930</v>
      </c>
      <c r="P32" s="21">
        <f t="shared" si="6"/>
        <v>3544129</v>
      </c>
      <c r="Q32" s="21">
        <f t="shared" si="6"/>
        <v>0</v>
      </c>
      <c r="R32" s="21">
        <f t="shared" si="6"/>
        <v>11349059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29833113</v>
      </c>
      <c r="X32" s="21">
        <f t="shared" si="6"/>
        <v>48100562</v>
      </c>
      <c r="Y32" s="21">
        <f t="shared" si="6"/>
        <v>-18267449</v>
      </c>
      <c r="Z32" s="4">
        <f>+IF(X32&lt;&gt;0,+(Y32/X32)*100,0)</f>
        <v>-37.9776207188598</v>
      </c>
      <c r="AA32" s="19">
        <f>SUM(AA33:AA37)</f>
        <v>64296125</v>
      </c>
    </row>
    <row r="33" spans="1:27" ht="12.75">
      <c r="A33" s="5" t="s">
        <v>36</v>
      </c>
      <c r="B33" s="3"/>
      <c r="C33" s="22">
        <v>15439546</v>
      </c>
      <c r="D33" s="22"/>
      <c r="E33" s="23">
        <v>13855693</v>
      </c>
      <c r="F33" s="24">
        <v>13837861</v>
      </c>
      <c r="G33" s="24">
        <v>1194329</v>
      </c>
      <c r="H33" s="24"/>
      <c r="I33" s="24"/>
      <c r="J33" s="24">
        <v>1194329</v>
      </c>
      <c r="K33" s="24">
        <v>3017998</v>
      </c>
      <c r="L33" s="24">
        <v>892424</v>
      </c>
      <c r="M33" s="24"/>
      <c r="N33" s="24">
        <v>3910422</v>
      </c>
      <c r="O33" s="24">
        <v>2286265</v>
      </c>
      <c r="P33" s="24">
        <v>966183</v>
      </c>
      <c r="Q33" s="24"/>
      <c r="R33" s="24">
        <v>3252448</v>
      </c>
      <c r="S33" s="24"/>
      <c r="T33" s="24"/>
      <c r="U33" s="24"/>
      <c r="V33" s="24"/>
      <c r="W33" s="24">
        <v>8357199</v>
      </c>
      <c r="X33" s="24">
        <v>10261348</v>
      </c>
      <c r="Y33" s="24">
        <v>-1904149</v>
      </c>
      <c r="Z33" s="6">
        <v>-18.56</v>
      </c>
      <c r="AA33" s="22">
        <v>13837861</v>
      </c>
    </row>
    <row r="34" spans="1:27" ht="12.75">
      <c r="A34" s="5" t="s">
        <v>37</v>
      </c>
      <c r="B34" s="3"/>
      <c r="C34" s="22">
        <v>73214</v>
      </c>
      <c r="D34" s="22"/>
      <c r="E34" s="23">
        <v>100000</v>
      </c>
      <c r="F34" s="24">
        <v>100000</v>
      </c>
      <c r="G34" s="24"/>
      <c r="H34" s="24"/>
      <c r="I34" s="24"/>
      <c r="J34" s="24"/>
      <c r="K34" s="24">
        <v>21786</v>
      </c>
      <c r="L34" s="24"/>
      <c r="M34" s="24"/>
      <c r="N34" s="24">
        <v>21786</v>
      </c>
      <c r="O34" s="24"/>
      <c r="P34" s="24"/>
      <c r="Q34" s="24"/>
      <c r="R34" s="24"/>
      <c r="S34" s="24"/>
      <c r="T34" s="24"/>
      <c r="U34" s="24"/>
      <c r="V34" s="24"/>
      <c r="W34" s="24">
        <v>21786</v>
      </c>
      <c r="X34" s="24">
        <v>75001</v>
      </c>
      <c r="Y34" s="24">
        <v>-53215</v>
      </c>
      <c r="Z34" s="6">
        <v>-70.95</v>
      </c>
      <c r="AA34" s="22">
        <v>100000</v>
      </c>
    </row>
    <row r="35" spans="1:27" ht="12.75">
      <c r="A35" s="5" t="s">
        <v>38</v>
      </c>
      <c r="B35" s="3"/>
      <c r="C35" s="22">
        <v>30889048</v>
      </c>
      <c r="D35" s="22"/>
      <c r="E35" s="23">
        <v>50389847</v>
      </c>
      <c r="F35" s="24">
        <v>50358264</v>
      </c>
      <c r="G35" s="24">
        <v>3151607</v>
      </c>
      <c r="H35" s="24"/>
      <c r="I35" s="24"/>
      <c r="J35" s="24">
        <v>3151607</v>
      </c>
      <c r="K35" s="24">
        <v>7756143</v>
      </c>
      <c r="L35" s="24">
        <v>2449767</v>
      </c>
      <c r="M35" s="24"/>
      <c r="N35" s="24">
        <v>10205910</v>
      </c>
      <c r="O35" s="24">
        <v>5518665</v>
      </c>
      <c r="P35" s="24">
        <v>2577946</v>
      </c>
      <c r="Q35" s="24"/>
      <c r="R35" s="24">
        <v>8096611</v>
      </c>
      <c r="S35" s="24"/>
      <c r="T35" s="24"/>
      <c r="U35" s="24"/>
      <c r="V35" s="24"/>
      <c r="W35" s="24">
        <v>21454128</v>
      </c>
      <c r="X35" s="24">
        <v>37764213</v>
      </c>
      <c r="Y35" s="24">
        <v>-16310085</v>
      </c>
      <c r="Z35" s="6">
        <v>-43.19</v>
      </c>
      <c r="AA35" s="22">
        <v>50358264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214699676</v>
      </c>
      <c r="D38" s="19">
        <f>SUM(D39:D41)</f>
        <v>0</v>
      </c>
      <c r="E38" s="20">
        <f t="shared" si="7"/>
        <v>166239229</v>
      </c>
      <c r="F38" s="21">
        <f t="shared" si="7"/>
        <v>167384322</v>
      </c>
      <c r="G38" s="21">
        <f t="shared" si="7"/>
        <v>5087660</v>
      </c>
      <c r="H38" s="21">
        <f t="shared" si="7"/>
        <v>0</v>
      </c>
      <c r="I38" s="21">
        <f t="shared" si="7"/>
        <v>0</v>
      </c>
      <c r="J38" s="21">
        <f t="shared" si="7"/>
        <v>5087660</v>
      </c>
      <c r="K38" s="21">
        <f t="shared" si="7"/>
        <v>12133664</v>
      </c>
      <c r="L38" s="21">
        <f t="shared" si="7"/>
        <v>4535953</v>
      </c>
      <c r="M38" s="21">
        <f t="shared" si="7"/>
        <v>0</v>
      </c>
      <c r="N38" s="21">
        <f t="shared" si="7"/>
        <v>16669617</v>
      </c>
      <c r="O38" s="21">
        <f t="shared" si="7"/>
        <v>8804420</v>
      </c>
      <c r="P38" s="21">
        <f t="shared" si="7"/>
        <v>3943385</v>
      </c>
      <c r="Q38" s="21">
        <f t="shared" si="7"/>
        <v>0</v>
      </c>
      <c r="R38" s="21">
        <f t="shared" si="7"/>
        <v>12747805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34505082</v>
      </c>
      <c r="X38" s="21">
        <f t="shared" si="7"/>
        <v>124748526</v>
      </c>
      <c r="Y38" s="21">
        <f t="shared" si="7"/>
        <v>-90243444</v>
      </c>
      <c r="Z38" s="4">
        <f>+IF(X38&lt;&gt;0,+(Y38/X38)*100,0)</f>
        <v>-72.34028881431432</v>
      </c>
      <c r="AA38" s="19">
        <f>SUM(AA39:AA41)</f>
        <v>167384322</v>
      </c>
    </row>
    <row r="39" spans="1:27" ht="12.75">
      <c r="A39" s="5" t="s">
        <v>42</v>
      </c>
      <c r="B39" s="3"/>
      <c r="C39" s="22">
        <v>31417747</v>
      </c>
      <c r="D39" s="22"/>
      <c r="E39" s="23">
        <v>29552194</v>
      </c>
      <c r="F39" s="24">
        <v>30137513</v>
      </c>
      <c r="G39" s="24">
        <v>3131183</v>
      </c>
      <c r="H39" s="24"/>
      <c r="I39" s="24"/>
      <c r="J39" s="24">
        <v>3131183</v>
      </c>
      <c r="K39" s="24">
        <v>7921827</v>
      </c>
      <c r="L39" s="24">
        <v>2737899</v>
      </c>
      <c r="M39" s="24"/>
      <c r="N39" s="24">
        <v>10659726</v>
      </c>
      <c r="O39" s="24">
        <v>5744603</v>
      </c>
      <c r="P39" s="24">
        <v>2689909</v>
      </c>
      <c r="Q39" s="24"/>
      <c r="R39" s="24">
        <v>8434512</v>
      </c>
      <c r="S39" s="24"/>
      <c r="T39" s="24"/>
      <c r="U39" s="24"/>
      <c r="V39" s="24"/>
      <c r="W39" s="24">
        <v>22225421</v>
      </c>
      <c r="X39" s="24">
        <v>22137380</v>
      </c>
      <c r="Y39" s="24">
        <v>88041</v>
      </c>
      <c r="Z39" s="6">
        <v>0.4</v>
      </c>
      <c r="AA39" s="22">
        <v>30137513</v>
      </c>
    </row>
    <row r="40" spans="1:27" ht="12.75">
      <c r="A40" s="5" t="s">
        <v>43</v>
      </c>
      <c r="B40" s="3"/>
      <c r="C40" s="22">
        <v>183281929</v>
      </c>
      <c r="D40" s="22"/>
      <c r="E40" s="23">
        <v>136687035</v>
      </c>
      <c r="F40" s="24">
        <v>137246809</v>
      </c>
      <c r="G40" s="24">
        <v>1956477</v>
      </c>
      <c r="H40" s="24"/>
      <c r="I40" s="24"/>
      <c r="J40" s="24">
        <v>1956477</v>
      </c>
      <c r="K40" s="24">
        <v>4211837</v>
      </c>
      <c r="L40" s="24">
        <v>1798054</v>
      </c>
      <c r="M40" s="24"/>
      <c r="N40" s="24">
        <v>6009891</v>
      </c>
      <c r="O40" s="24">
        <v>3059817</v>
      </c>
      <c r="P40" s="24">
        <v>1253476</v>
      </c>
      <c r="Q40" s="24"/>
      <c r="R40" s="24">
        <v>4313293</v>
      </c>
      <c r="S40" s="24"/>
      <c r="T40" s="24"/>
      <c r="U40" s="24"/>
      <c r="V40" s="24"/>
      <c r="W40" s="24">
        <v>12279661</v>
      </c>
      <c r="X40" s="24">
        <v>102611146</v>
      </c>
      <c r="Y40" s="24">
        <v>-90331485</v>
      </c>
      <c r="Z40" s="6">
        <v>-88.03</v>
      </c>
      <c r="AA40" s="22">
        <v>137246809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17504537</v>
      </c>
      <c r="D42" s="19">
        <f>SUM(D43:D46)</f>
        <v>0</v>
      </c>
      <c r="E42" s="20">
        <f t="shared" si="8"/>
        <v>21888579</v>
      </c>
      <c r="F42" s="21">
        <f t="shared" si="8"/>
        <v>26250959</v>
      </c>
      <c r="G42" s="21">
        <f t="shared" si="8"/>
        <v>1589646</v>
      </c>
      <c r="H42" s="21">
        <f t="shared" si="8"/>
        <v>0</v>
      </c>
      <c r="I42" s="21">
        <f t="shared" si="8"/>
        <v>0</v>
      </c>
      <c r="J42" s="21">
        <f t="shared" si="8"/>
        <v>1589646</v>
      </c>
      <c r="K42" s="21">
        <f t="shared" si="8"/>
        <v>4519570</v>
      </c>
      <c r="L42" s="21">
        <f t="shared" si="8"/>
        <v>1621357</v>
      </c>
      <c r="M42" s="21">
        <f t="shared" si="8"/>
        <v>0</v>
      </c>
      <c r="N42" s="21">
        <f t="shared" si="8"/>
        <v>6140927</v>
      </c>
      <c r="O42" s="21">
        <f t="shared" si="8"/>
        <v>3515167</v>
      </c>
      <c r="P42" s="21">
        <f t="shared" si="8"/>
        <v>1251519</v>
      </c>
      <c r="Q42" s="21">
        <f t="shared" si="8"/>
        <v>0</v>
      </c>
      <c r="R42" s="21">
        <f t="shared" si="8"/>
        <v>4766686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12497259</v>
      </c>
      <c r="X42" s="21">
        <f t="shared" si="8"/>
        <v>19038299</v>
      </c>
      <c r="Y42" s="21">
        <f t="shared" si="8"/>
        <v>-6541040</v>
      </c>
      <c r="Z42" s="4">
        <f>+IF(X42&lt;&gt;0,+(Y42/X42)*100,0)</f>
        <v>-34.357271098641746</v>
      </c>
      <c r="AA42" s="19">
        <f>SUM(AA43:AA46)</f>
        <v>26250959</v>
      </c>
    </row>
    <row r="43" spans="1:27" ht="12.75">
      <c r="A43" s="5" t="s">
        <v>46</v>
      </c>
      <c r="B43" s="3"/>
      <c r="C43" s="22">
        <v>1239154</v>
      </c>
      <c r="D43" s="22"/>
      <c r="E43" s="23">
        <v>50000</v>
      </c>
      <c r="F43" s="24">
        <v>3473496</v>
      </c>
      <c r="G43" s="24"/>
      <c r="H43" s="24"/>
      <c r="I43" s="24"/>
      <c r="J43" s="24"/>
      <c r="K43" s="24">
        <v>100000</v>
      </c>
      <c r="L43" s="24"/>
      <c r="M43" s="24"/>
      <c r="N43" s="24">
        <v>100000</v>
      </c>
      <c r="O43" s="24">
        <v>646062</v>
      </c>
      <c r="P43" s="24"/>
      <c r="Q43" s="24"/>
      <c r="R43" s="24">
        <v>646062</v>
      </c>
      <c r="S43" s="24"/>
      <c r="T43" s="24"/>
      <c r="U43" s="24"/>
      <c r="V43" s="24"/>
      <c r="W43" s="24">
        <v>746062</v>
      </c>
      <c r="X43" s="24">
        <v>2027715</v>
      </c>
      <c r="Y43" s="24">
        <v>-1281653</v>
      </c>
      <c r="Z43" s="6">
        <v>-63.21</v>
      </c>
      <c r="AA43" s="22">
        <v>3473496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16265383</v>
      </c>
      <c r="D46" s="22"/>
      <c r="E46" s="23">
        <v>21838579</v>
      </c>
      <c r="F46" s="24">
        <v>22777463</v>
      </c>
      <c r="G46" s="24">
        <v>1589646</v>
      </c>
      <c r="H46" s="24"/>
      <c r="I46" s="24"/>
      <c r="J46" s="24">
        <v>1589646</v>
      </c>
      <c r="K46" s="24">
        <v>4419570</v>
      </c>
      <c r="L46" s="24">
        <v>1621357</v>
      </c>
      <c r="M46" s="24"/>
      <c r="N46" s="24">
        <v>6040927</v>
      </c>
      <c r="O46" s="24">
        <v>2869105</v>
      </c>
      <c r="P46" s="24">
        <v>1251519</v>
      </c>
      <c r="Q46" s="24"/>
      <c r="R46" s="24">
        <v>4120624</v>
      </c>
      <c r="S46" s="24"/>
      <c r="T46" s="24"/>
      <c r="U46" s="24"/>
      <c r="V46" s="24"/>
      <c r="W46" s="24">
        <v>11751197</v>
      </c>
      <c r="X46" s="24">
        <v>17010584</v>
      </c>
      <c r="Y46" s="24">
        <v>-5259387</v>
      </c>
      <c r="Z46" s="6">
        <v>-30.92</v>
      </c>
      <c r="AA46" s="22">
        <v>22777463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842350938</v>
      </c>
      <c r="D48" s="40">
        <f>+D28+D32+D38+D42+D47</f>
        <v>0</v>
      </c>
      <c r="E48" s="41">
        <f t="shared" si="9"/>
        <v>443512849</v>
      </c>
      <c r="F48" s="42">
        <f t="shared" si="9"/>
        <v>458631128</v>
      </c>
      <c r="G48" s="42">
        <f t="shared" si="9"/>
        <v>25993357</v>
      </c>
      <c r="H48" s="42">
        <f t="shared" si="9"/>
        <v>0</v>
      </c>
      <c r="I48" s="42">
        <f t="shared" si="9"/>
        <v>0</v>
      </c>
      <c r="J48" s="42">
        <f t="shared" si="9"/>
        <v>25993357</v>
      </c>
      <c r="K48" s="42">
        <f t="shared" si="9"/>
        <v>75559338</v>
      </c>
      <c r="L48" s="42">
        <f t="shared" si="9"/>
        <v>23739512</v>
      </c>
      <c r="M48" s="42">
        <f t="shared" si="9"/>
        <v>0</v>
      </c>
      <c r="N48" s="42">
        <f t="shared" si="9"/>
        <v>99298850</v>
      </c>
      <c r="O48" s="42">
        <f t="shared" si="9"/>
        <v>55196605</v>
      </c>
      <c r="P48" s="42">
        <f t="shared" si="9"/>
        <v>18388528</v>
      </c>
      <c r="Q48" s="42">
        <f t="shared" si="9"/>
        <v>0</v>
      </c>
      <c r="R48" s="42">
        <f t="shared" si="9"/>
        <v>73585133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198877340</v>
      </c>
      <c r="X48" s="42">
        <f t="shared" si="9"/>
        <v>339352347</v>
      </c>
      <c r="Y48" s="42">
        <f t="shared" si="9"/>
        <v>-140475007</v>
      </c>
      <c r="Z48" s="43">
        <f>+IF(X48&lt;&gt;0,+(Y48/X48)*100,0)</f>
        <v>-41.395030339955184</v>
      </c>
      <c r="AA48" s="40">
        <f>+AA28+AA32+AA38+AA42+AA47</f>
        <v>458631128</v>
      </c>
    </row>
    <row r="49" spans="1:27" ht="12.75">
      <c r="A49" s="14" t="s">
        <v>96</v>
      </c>
      <c r="B49" s="15"/>
      <c r="C49" s="44">
        <f aca="true" t="shared" si="10" ref="C49:Y49">+C25-C48</f>
        <v>-457999112</v>
      </c>
      <c r="D49" s="44">
        <f>+D25-D48</f>
        <v>0</v>
      </c>
      <c r="E49" s="45">
        <f t="shared" si="10"/>
        <v>-33102010</v>
      </c>
      <c r="F49" s="46">
        <f t="shared" si="10"/>
        <v>-27954056</v>
      </c>
      <c r="G49" s="46">
        <f t="shared" si="10"/>
        <v>105109710</v>
      </c>
      <c r="H49" s="46">
        <f t="shared" si="10"/>
        <v>0</v>
      </c>
      <c r="I49" s="46">
        <f t="shared" si="10"/>
        <v>0</v>
      </c>
      <c r="J49" s="46">
        <f t="shared" si="10"/>
        <v>105109710</v>
      </c>
      <c r="K49" s="46">
        <f t="shared" si="10"/>
        <v>-37375453</v>
      </c>
      <c r="L49" s="46">
        <f t="shared" si="10"/>
        <v>-8131597</v>
      </c>
      <c r="M49" s="46">
        <f t="shared" si="10"/>
        <v>0</v>
      </c>
      <c r="N49" s="46">
        <f t="shared" si="10"/>
        <v>-45507050</v>
      </c>
      <c r="O49" s="46">
        <f t="shared" si="10"/>
        <v>59012795</v>
      </c>
      <c r="P49" s="46">
        <f t="shared" si="10"/>
        <v>-2260054</v>
      </c>
      <c r="Q49" s="46">
        <f t="shared" si="10"/>
        <v>0</v>
      </c>
      <c r="R49" s="46">
        <f t="shared" si="10"/>
        <v>56752741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116355401</v>
      </c>
      <c r="X49" s="46">
        <f>IF(F25=F48,0,X25-X48)</f>
        <v>-22375966</v>
      </c>
      <c r="Y49" s="46">
        <f t="shared" si="10"/>
        <v>138731367</v>
      </c>
      <c r="Z49" s="47">
        <f>+IF(X49&lt;&gt;0,+(Y49/X49)*100,0)</f>
        <v>-620.0016884187257</v>
      </c>
      <c r="AA49" s="44">
        <f>+AA25-AA48</f>
        <v>-27954056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110191137</v>
      </c>
      <c r="F5" s="21">
        <f t="shared" si="0"/>
        <v>105755054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2211972</v>
      </c>
      <c r="P5" s="21">
        <f t="shared" si="0"/>
        <v>3179659</v>
      </c>
      <c r="Q5" s="21">
        <f t="shared" si="0"/>
        <v>67330086</v>
      </c>
      <c r="R5" s="21">
        <f t="shared" si="0"/>
        <v>72721717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72721717</v>
      </c>
      <c r="X5" s="21">
        <f t="shared" si="0"/>
        <v>79316285</v>
      </c>
      <c r="Y5" s="21">
        <f t="shared" si="0"/>
        <v>-6594568</v>
      </c>
      <c r="Z5" s="4">
        <f>+IF(X5&lt;&gt;0,+(Y5/X5)*100,0)</f>
        <v>-8.314267366405272</v>
      </c>
      <c r="AA5" s="19">
        <f>SUM(AA6:AA8)</f>
        <v>105755054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/>
      <c r="D7" s="25"/>
      <c r="E7" s="26">
        <v>110191137</v>
      </c>
      <c r="F7" s="27">
        <v>105755054</v>
      </c>
      <c r="G7" s="27"/>
      <c r="H7" s="27"/>
      <c r="I7" s="27"/>
      <c r="J7" s="27"/>
      <c r="K7" s="27"/>
      <c r="L7" s="27"/>
      <c r="M7" s="27"/>
      <c r="N7" s="27"/>
      <c r="O7" s="27">
        <v>2211972</v>
      </c>
      <c r="P7" s="27">
        <v>3179659</v>
      </c>
      <c r="Q7" s="27">
        <v>67330086</v>
      </c>
      <c r="R7" s="27">
        <v>72721717</v>
      </c>
      <c r="S7" s="27"/>
      <c r="T7" s="27"/>
      <c r="U7" s="27"/>
      <c r="V7" s="27"/>
      <c r="W7" s="27">
        <v>72721717</v>
      </c>
      <c r="X7" s="27">
        <v>79316285</v>
      </c>
      <c r="Y7" s="27">
        <v>-6594568</v>
      </c>
      <c r="Z7" s="7">
        <v>-8.31</v>
      </c>
      <c r="AA7" s="25">
        <v>105755054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2705615</v>
      </c>
      <c r="F9" s="21">
        <f t="shared" si="1"/>
        <v>5631779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78274</v>
      </c>
      <c r="P9" s="21">
        <f t="shared" si="1"/>
        <v>63018</v>
      </c>
      <c r="Q9" s="21">
        <f t="shared" si="1"/>
        <v>1278696</v>
      </c>
      <c r="R9" s="21">
        <f t="shared" si="1"/>
        <v>1419988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1419988</v>
      </c>
      <c r="X9" s="21">
        <f t="shared" si="1"/>
        <v>4223834</v>
      </c>
      <c r="Y9" s="21">
        <f t="shared" si="1"/>
        <v>-2803846</v>
      </c>
      <c r="Z9" s="4">
        <f>+IF(X9&lt;&gt;0,+(Y9/X9)*100,0)</f>
        <v>-66.38153866842305</v>
      </c>
      <c r="AA9" s="19">
        <f>SUM(AA10:AA14)</f>
        <v>5631779</v>
      </c>
    </row>
    <row r="10" spans="1:27" ht="12.75">
      <c r="A10" s="5" t="s">
        <v>36</v>
      </c>
      <c r="B10" s="3"/>
      <c r="C10" s="22"/>
      <c r="D10" s="22"/>
      <c r="E10" s="23">
        <v>2705615</v>
      </c>
      <c r="F10" s="24">
        <v>3620980</v>
      </c>
      <c r="G10" s="24"/>
      <c r="H10" s="24"/>
      <c r="I10" s="24"/>
      <c r="J10" s="24"/>
      <c r="K10" s="24"/>
      <c r="L10" s="24"/>
      <c r="M10" s="24"/>
      <c r="N10" s="24"/>
      <c r="O10" s="24">
        <v>66907</v>
      </c>
      <c r="P10" s="24">
        <v>63018</v>
      </c>
      <c r="Q10" s="24">
        <v>839444</v>
      </c>
      <c r="R10" s="24">
        <v>969369</v>
      </c>
      <c r="S10" s="24"/>
      <c r="T10" s="24"/>
      <c r="U10" s="24"/>
      <c r="V10" s="24"/>
      <c r="W10" s="24">
        <v>969369</v>
      </c>
      <c r="X10" s="24">
        <v>2715736</v>
      </c>
      <c r="Y10" s="24">
        <v>-1746367</v>
      </c>
      <c r="Z10" s="6">
        <v>-64.31</v>
      </c>
      <c r="AA10" s="22">
        <v>3620980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>
        <v>2005260</v>
      </c>
      <c r="G12" s="24"/>
      <c r="H12" s="24"/>
      <c r="I12" s="24"/>
      <c r="J12" s="24"/>
      <c r="K12" s="24"/>
      <c r="L12" s="24"/>
      <c r="M12" s="24"/>
      <c r="N12" s="24"/>
      <c r="O12" s="24">
        <v>11367</v>
      </c>
      <c r="P12" s="24"/>
      <c r="Q12" s="24">
        <v>436482</v>
      </c>
      <c r="R12" s="24">
        <v>447849</v>
      </c>
      <c r="S12" s="24"/>
      <c r="T12" s="24"/>
      <c r="U12" s="24"/>
      <c r="V12" s="24"/>
      <c r="W12" s="24">
        <v>447849</v>
      </c>
      <c r="X12" s="24">
        <v>1503945</v>
      </c>
      <c r="Y12" s="24">
        <v>-1056096</v>
      </c>
      <c r="Z12" s="6">
        <v>-70.22</v>
      </c>
      <c r="AA12" s="22">
        <v>2005260</v>
      </c>
    </row>
    <row r="13" spans="1:27" ht="12.75">
      <c r="A13" s="5" t="s">
        <v>39</v>
      </c>
      <c r="B13" s="3"/>
      <c r="C13" s="22"/>
      <c r="D13" s="22"/>
      <c r="E13" s="23"/>
      <c r="F13" s="24">
        <v>5539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>
        <v>2770</v>
      </c>
      <c r="R13" s="24">
        <v>2770</v>
      </c>
      <c r="S13" s="24"/>
      <c r="T13" s="24"/>
      <c r="U13" s="24"/>
      <c r="V13" s="24"/>
      <c r="W13" s="24">
        <v>2770</v>
      </c>
      <c r="X13" s="24">
        <v>4153</v>
      </c>
      <c r="Y13" s="24">
        <v>-1383</v>
      </c>
      <c r="Z13" s="6">
        <v>-33.3</v>
      </c>
      <c r="AA13" s="22">
        <v>5539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17103813</v>
      </c>
      <c r="F15" s="21">
        <f t="shared" si="2"/>
        <v>13098553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24214</v>
      </c>
      <c r="P15" s="21">
        <f t="shared" si="2"/>
        <v>309979</v>
      </c>
      <c r="Q15" s="21">
        <f t="shared" si="2"/>
        <v>6522247</v>
      </c>
      <c r="R15" s="21">
        <f t="shared" si="2"/>
        <v>6856440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6856440</v>
      </c>
      <c r="X15" s="21">
        <f t="shared" si="2"/>
        <v>9823918</v>
      </c>
      <c r="Y15" s="21">
        <f t="shared" si="2"/>
        <v>-2967478</v>
      </c>
      <c r="Z15" s="4">
        <f>+IF(X15&lt;&gt;0,+(Y15/X15)*100,0)</f>
        <v>-30.206664998628856</v>
      </c>
      <c r="AA15" s="19">
        <f>SUM(AA16:AA18)</f>
        <v>13098553</v>
      </c>
    </row>
    <row r="16" spans="1:27" ht="12.75">
      <c r="A16" s="5" t="s">
        <v>42</v>
      </c>
      <c r="B16" s="3"/>
      <c r="C16" s="22"/>
      <c r="D16" s="22"/>
      <c r="E16" s="23">
        <v>656553</v>
      </c>
      <c r="F16" s="24">
        <v>656553</v>
      </c>
      <c r="G16" s="24"/>
      <c r="H16" s="24"/>
      <c r="I16" s="24"/>
      <c r="J16" s="24"/>
      <c r="K16" s="24"/>
      <c r="L16" s="24"/>
      <c r="M16" s="24"/>
      <c r="N16" s="24"/>
      <c r="O16" s="24">
        <v>24214</v>
      </c>
      <c r="P16" s="24">
        <v>38470</v>
      </c>
      <c r="Q16" s="24">
        <v>255439</v>
      </c>
      <c r="R16" s="24">
        <v>318123</v>
      </c>
      <c r="S16" s="24"/>
      <c r="T16" s="24"/>
      <c r="U16" s="24"/>
      <c r="V16" s="24"/>
      <c r="W16" s="24">
        <v>318123</v>
      </c>
      <c r="X16" s="24">
        <v>492417</v>
      </c>
      <c r="Y16" s="24">
        <v>-174294</v>
      </c>
      <c r="Z16" s="6">
        <v>-35.4</v>
      </c>
      <c r="AA16" s="22">
        <v>656553</v>
      </c>
    </row>
    <row r="17" spans="1:27" ht="12.75">
      <c r="A17" s="5" t="s">
        <v>43</v>
      </c>
      <c r="B17" s="3"/>
      <c r="C17" s="22"/>
      <c r="D17" s="22"/>
      <c r="E17" s="23">
        <v>16447260</v>
      </c>
      <c r="F17" s="24">
        <v>12442000</v>
      </c>
      <c r="G17" s="24"/>
      <c r="H17" s="24"/>
      <c r="I17" s="24"/>
      <c r="J17" s="24"/>
      <c r="K17" s="24"/>
      <c r="L17" s="24"/>
      <c r="M17" s="24"/>
      <c r="N17" s="24"/>
      <c r="O17" s="24"/>
      <c r="P17" s="24">
        <v>271509</v>
      </c>
      <c r="Q17" s="24">
        <v>6266808</v>
      </c>
      <c r="R17" s="24">
        <v>6538317</v>
      </c>
      <c r="S17" s="24"/>
      <c r="T17" s="24"/>
      <c r="U17" s="24"/>
      <c r="V17" s="24"/>
      <c r="W17" s="24">
        <v>6538317</v>
      </c>
      <c r="X17" s="24">
        <v>9331501</v>
      </c>
      <c r="Y17" s="24">
        <v>-2793184</v>
      </c>
      <c r="Z17" s="6">
        <v>-29.93</v>
      </c>
      <c r="AA17" s="22">
        <v>12442000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25894601</v>
      </c>
      <c r="F19" s="21">
        <f t="shared" si="3"/>
        <v>25751671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1303566</v>
      </c>
      <c r="P19" s="21">
        <f t="shared" si="3"/>
        <v>3765952</v>
      </c>
      <c r="Q19" s="21">
        <f t="shared" si="3"/>
        <v>17377119</v>
      </c>
      <c r="R19" s="21">
        <f t="shared" si="3"/>
        <v>22446637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22446637</v>
      </c>
      <c r="X19" s="21">
        <f t="shared" si="3"/>
        <v>19313752</v>
      </c>
      <c r="Y19" s="21">
        <f t="shared" si="3"/>
        <v>3132885</v>
      </c>
      <c r="Z19" s="4">
        <f>+IF(X19&lt;&gt;0,+(Y19/X19)*100,0)</f>
        <v>16.221006669237546</v>
      </c>
      <c r="AA19" s="19">
        <f>SUM(AA20:AA23)</f>
        <v>25751671</v>
      </c>
    </row>
    <row r="20" spans="1:27" ht="12.75">
      <c r="A20" s="5" t="s">
        <v>46</v>
      </c>
      <c r="B20" s="3"/>
      <c r="C20" s="22"/>
      <c r="D20" s="22"/>
      <c r="E20" s="23">
        <v>12894601</v>
      </c>
      <c r="F20" s="24">
        <v>14751671</v>
      </c>
      <c r="G20" s="24"/>
      <c r="H20" s="24"/>
      <c r="I20" s="24"/>
      <c r="J20" s="24"/>
      <c r="K20" s="24"/>
      <c r="L20" s="24"/>
      <c r="M20" s="24"/>
      <c r="N20" s="24"/>
      <c r="O20" s="24">
        <v>736060</v>
      </c>
      <c r="P20" s="24">
        <v>2777163</v>
      </c>
      <c r="Q20" s="24">
        <v>10741612</v>
      </c>
      <c r="R20" s="24">
        <v>14254835</v>
      </c>
      <c r="S20" s="24"/>
      <c r="T20" s="24"/>
      <c r="U20" s="24"/>
      <c r="V20" s="24"/>
      <c r="W20" s="24">
        <v>14254835</v>
      </c>
      <c r="X20" s="24">
        <v>11063753</v>
      </c>
      <c r="Y20" s="24">
        <v>3191082</v>
      </c>
      <c r="Z20" s="6">
        <v>28.84</v>
      </c>
      <c r="AA20" s="22">
        <v>14751671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>
        <v>13000000</v>
      </c>
      <c r="F23" s="24">
        <v>11000000</v>
      </c>
      <c r="G23" s="24"/>
      <c r="H23" s="24"/>
      <c r="I23" s="24"/>
      <c r="J23" s="24"/>
      <c r="K23" s="24"/>
      <c r="L23" s="24"/>
      <c r="M23" s="24"/>
      <c r="N23" s="24"/>
      <c r="O23" s="24">
        <v>567506</v>
      </c>
      <c r="P23" s="24">
        <v>988789</v>
      </c>
      <c r="Q23" s="24">
        <v>6635507</v>
      </c>
      <c r="R23" s="24">
        <v>8191802</v>
      </c>
      <c r="S23" s="24"/>
      <c r="T23" s="24"/>
      <c r="U23" s="24"/>
      <c r="V23" s="24"/>
      <c r="W23" s="24">
        <v>8191802</v>
      </c>
      <c r="X23" s="24">
        <v>8249999</v>
      </c>
      <c r="Y23" s="24">
        <v>-58197</v>
      </c>
      <c r="Z23" s="6">
        <v>-0.71</v>
      </c>
      <c r="AA23" s="22">
        <v>11000000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155895166</v>
      </c>
      <c r="F25" s="42">
        <f t="shared" si="4"/>
        <v>150237057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3618026</v>
      </c>
      <c r="P25" s="42">
        <f t="shared" si="4"/>
        <v>7318608</v>
      </c>
      <c r="Q25" s="42">
        <f t="shared" si="4"/>
        <v>92508148</v>
      </c>
      <c r="R25" s="42">
        <f t="shared" si="4"/>
        <v>103444782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103444782</v>
      </c>
      <c r="X25" s="42">
        <f t="shared" si="4"/>
        <v>112677789</v>
      </c>
      <c r="Y25" s="42">
        <f t="shared" si="4"/>
        <v>-9233007</v>
      </c>
      <c r="Z25" s="43">
        <f>+IF(X25&lt;&gt;0,+(Y25/X25)*100,0)</f>
        <v>-8.194167707710346</v>
      </c>
      <c r="AA25" s="40">
        <f>+AA5+AA9+AA15+AA19+AA24</f>
        <v>150237057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80111675</v>
      </c>
      <c r="F28" s="21">
        <f t="shared" si="5"/>
        <v>75737521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3587502</v>
      </c>
      <c r="P28" s="21">
        <f t="shared" si="5"/>
        <v>3106878</v>
      </c>
      <c r="Q28" s="21">
        <f t="shared" si="5"/>
        <v>28525006</v>
      </c>
      <c r="R28" s="21">
        <f t="shared" si="5"/>
        <v>35219386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35219386</v>
      </c>
      <c r="X28" s="21">
        <f t="shared" si="5"/>
        <v>56803087</v>
      </c>
      <c r="Y28" s="21">
        <f t="shared" si="5"/>
        <v>-21583701</v>
      </c>
      <c r="Z28" s="4">
        <f>+IF(X28&lt;&gt;0,+(Y28/X28)*100,0)</f>
        <v>-37.997408485915564</v>
      </c>
      <c r="AA28" s="19">
        <f>SUM(AA29:AA31)</f>
        <v>75737521</v>
      </c>
    </row>
    <row r="29" spans="1:27" ht="12.75">
      <c r="A29" s="5" t="s">
        <v>32</v>
      </c>
      <c r="B29" s="3"/>
      <c r="C29" s="22"/>
      <c r="D29" s="22"/>
      <c r="E29" s="23">
        <v>19879626</v>
      </c>
      <c r="F29" s="24">
        <v>18324279</v>
      </c>
      <c r="G29" s="24"/>
      <c r="H29" s="24"/>
      <c r="I29" s="24"/>
      <c r="J29" s="24"/>
      <c r="K29" s="24"/>
      <c r="L29" s="24"/>
      <c r="M29" s="24"/>
      <c r="N29" s="24"/>
      <c r="O29" s="24">
        <v>1252296</v>
      </c>
      <c r="P29" s="24">
        <v>1204799</v>
      </c>
      <c r="Q29" s="24">
        <v>10712166</v>
      </c>
      <c r="R29" s="24">
        <v>13169261</v>
      </c>
      <c r="S29" s="24"/>
      <c r="T29" s="24"/>
      <c r="U29" s="24"/>
      <c r="V29" s="24"/>
      <c r="W29" s="24">
        <v>13169261</v>
      </c>
      <c r="X29" s="24">
        <v>13743207</v>
      </c>
      <c r="Y29" s="24">
        <v>-573946</v>
      </c>
      <c r="Z29" s="6">
        <v>-4.18</v>
      </c>
      <c r="AA29" s="22">
        <v>18324279</v>
      </c>
    </row>
    <row r="30" spans="1:27" ht="12.75">
      <c r="A30" s="5" t="s">
        <v>33</v>
      </c>
      <c r="B30" s="3"/>
      <c r="C30" s="25"/>
      <c r="D30" s="25"/>
      <c r="E30" s="26">
        <v>60232049</v>
      </c>
      <c r="F30" s="27">
        <v>57413242</v>
      </c>
      <c r="G30" s="27"/>
      <c r="H30" s="27"/>
      <c r="I30" s="27"/>
      <c r="J30" s="27"/>
      <c r="K30" s="27"/>
      <c r="L30" s="27"/>
      <c r="M30" s="27"/>
      <c r="N30" s="27"/>
      <c r="O30" s="27">
        <v>2335206</v>
      </c>
      <c r="P30" s="27">
        <v>1902079</v>
      </c>
      <c r="Q30" s="27">
        <v>17812840</v>
      </c>
      <c r="R30" s="27">
        <v>22050125</v>
      </c>
      <c r="S30" s="27"/>
      <c r="T30" s="27"/>
      <c r="U30" s="27"/>
      <c r="V30" s="27"/>
      <c r="W30" s="27">
        <v>22050125</v>
      </c>
      <c r="X30" s="27">
        <v>43059880</v>
      </c>
      <c r="Y30" s="27">
        <v>-21009755</v>
      </c>
      <c r="Z30" s="7">
        <v>-48.79</v>
      </c>
      <c r="AA30" s="25">
        <v>57413242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528900</v>
      </c>
      <c r="F32" s="21">
        <f t="shared" si="6"/>
        <v>1503733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41358</v>
      </c>
      <c r="P32" s="21">
        <f t="shared" si="6"/>
        <v>116321</v>
      </c>
      <c r="Q32" s="21">
        <f t="shared" si="6"/>
        <v>930567</v>
      </c>
      <c r="R32" s="21">
        <f t="shared" si="6"/>
        <v>1088246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1088246</v>
      </c>
      <c r="X32" s="21">
        <f t="shared" si="6"/>
        <v>1127800</v>
      </c>
      <c r="Y32" s="21">
        <f t="shared" si="6"/>
        <v>-39554</v>
      </c>
      <c r="Z32" s="4">
        <f>+IF(X32&lt;&gt;0,+(Y32/X32)*100,0)</f>
        <v>-3.507182124490158</v>
      </c>
      <c r="AA32" s="19">
        <f>SUM(AA33:AA37)</f>
        <v>1503733</v>
      </c>
    </row>
    <row r="33" spans="1:27" ht="12.75">
      <c r="A33" s="5" t="s">
        <v>36</v>
      </c>
      <c r="B33" s="3"/>
      <c r="C33" s="22"/>
      <c r="D33" s="22"/>
      <c r="E33" s="23">
        <v>528900</v>
      </c>
      <c r="F33" s="24">
        <v>508342</v>
      </c>
      <c r="G33" s="24"/>
      <c r="H33" s="24"/>
      <c r="I33" s="24"/>
      <c r="J33" s="24"/>
      <c r="K33" s="24"/>
      <c r="L33" s="24"/>
      <c r="M33" s="24"/>
      <c r="N33" s="24"/>
      <c r="O33" s="24">
        <v>550</v>
      </c>
      <c r="P33" s="24">
        <v>630</v>
      </c>
      <c r="Q33" s="24">
        <v>69576</v>
      </c>
      <c r="R33" s="24">
        <v>70756</v>
      </c>
      <c r="S33" s="24"/>
      <c r="T33" s="24"/>
      <c r="U33" s="24"/>
      <c r="V33" s="24"/>
      <c r="W33" s="24">
        <v>70756</v>
      </c>
      <c r="X33" s="24">
        <v>381256</v>
      </c>
      <c r="Y33" s="24">
        <v>-310500</v>
      </c>
      <c r="Z33" s="6">
        <v>-81.44</v>
      </c>
      <c r="AA33" s="22">
        <v>508342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>
        <v>995391</v>
      </c>
      <c r="G35" s="24"/>
      <c r="H35" s="24"/>
      <c r="I35" s="24"/>
      <c r="J35" s="24"/>
      <c r="K35" s="24"/>
      <c r="L35" s="24"/>
      <c r="M35" s="24"/>
      <c r="N35" s="24"/>
      <c r="O35" s="24">
        <v>40808</v>
      </c>
      <c r="P35" s="24">
        <v>115691</v>
      </c>
      <c r="Q35" s="24">
        <v>860991</v>
      </c>
      <c r="R35" s="24">
        <v>1017490</v>
      </c>
      <c r="S35" s="24"/>
      <c r="T35" s="24"/>
      <c r="U35" s="24"/>
      <c r="V35" s="24"/>
      <c r="W35" s="24">
        <v>1017490</v>
      </c>
      <c r="X35" s="24">
        <v>746544</v>
      </c>
      <c r="Y35" s="24">
        <v>270946</v>
      </c>
      <c r="Z35" s="6">
        <v>36.29</v>
      </c>
      <c r="AA35" s="22">
        <v>995391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27496711</v>
      </c>
      <c r="F38" s="21">
        <f t="shared" si="7"/>
        <v>23357850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925312</v>
      </c>
      <c r="P38" s="21">
        <f t="shared" si="7"/>
        <v>895496</v>
      </c>
      <c r="Q38" s="21">
        <f t="shared" si="7"/>
        <v>10184495</v>
      </c>
      <c r="R38" s="21">
        <f t="shared" si="7"/>
        <v>12005303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12005303</v>
      </c>
      <c r="X38" s="21">
        <f t="shared" si="7"/>
        <v>17518392</v>
      </c>
      <c r="Y38" s="21">
        <f t="shared" si="7"/>
        <v>-5513089</v>
      </c>
      <c r="Z38" s="4">
        <f>+IF(X38&lt;&gt;0,+(Y38/X38)*100,0)</f>
        <v>-31.470291337241456</v>
      </c>
      <c r="AA38" s="19">
        <f>SUM(AA39:AA41)</f>
        <v>23357850</v>
      </c>
    </row>
    <row r="39" spans="1:27" ht="12.75">
      <c r="A39" s="5" t="s">
        <v>42</v>
      </c>
      <c r="B39" s="3"/>
      <c r="C39" s="22"/>
      <c r="D39" s="22"/>
      <c r="E39" s="23">
        <v>2349312</v>
      </c>
      <c r="F39" s="24">
        <v>2746274</v>
      </c>
      <c r="G39" s="24"/>
      <c r="H39" s="24"/>
      <c r="I39" s="24"/>
      <c r="J39" s="24"/>
      <c r="K39" s="24"/>
      <c r="L39" s="24"/>
      <c r="M39" s="24"/>
      <c r="N39" s="24"/>
      <c r="O39" s="24">
        <v>151349</v>
      </c>
      <c r="P39" s="24">
        <v>138085</v>
      </c>
      <c r="Q39" s="24">
        <v>1517015</v>
      </c>
      <c r="R39" s="24">
        <v>1806449</v>
      </c>
      <c r="S39" s="24"/>
      <c r="T39" s="24"/>
      <c r="U39" s="24"/>
      <c r="V39" s="24"/>
      <c r="W39" s="24">
        <v>1806449</v>
      </c>
      <c r="X39" s="24">
        <v>2059706</v>
      </c>
      <c r="Y39" s="24">
        <v>-253257</v>
      </c>
      <c r="Z39" s="6">
        <v>-12.3</v>
      </c>
      <c r="AA39" s="22">
        <v>2746274</v>
      </c>
    </row>
    <row r="40" spans="1:27" ht="12.75">
      <c r="A40" s="5" t="s">
        <v>43</v>
      </c>
      <c r="B40" s="3"/>
      <c r="C40" s="22"/>
      <c r="D40" s="22"/>
      <c r="E40" s="23">
        <v>23702167</v>
      </c>
      <c r="F40" s="24">
        <v>20611576</v>
      </c>
      <c r="G40" s="24"/>
      <c r="H40" s="24"/>
      <c r="I40" s="24"/>
      <c r="J40" s="24"/>
      <c r="K40" s="24"/>
      <c r="L40" s="24"/>
      <c r="M40" s="24"/>
      <c r="N40" s="24"/>
      <c r="O40" s="24">
        <v>773963</v>
      </c>
      <c r="P40" s="24">
        <v>757411</v>
      </c>
      <c r="Q40" s="24">
        <v>8667480</v>
      </c>
      <c r="R40" s="24">
        <v>10198854</v>
      </c>
      <c r="S40" s="24"/>
      <c r="T40" s="24"/>
      <c r="U40" s="24"/>
      <c r="V40" s="24"/>
      <c r="W40" s="24">
        <v>10198854</v>
      </c>
      <c r="X40" s="24">
        <v>15458686</v>
      </c>
      <c r="Y40" s="24">
        <v>-5259832</v>
      </c>
      <c r="Z40" s="6">
        <v>-34.03</v>
      </c>
      <c r="AA40" s="22">
        <v>20611576</v>
      </c>
    </row>
    <row r="41" spans="1:27" ht="12.75">
      <c r="A41" s="5" t="s">
        <v>44</v>
      </c>
      <c r="B41" s="3"/>
      <c r="C41" s="22"/>
      <c r="D41" s="22"/>
      <c r="E41" s="23">
        <v>1445232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30064328</v>
      </c>
      <c r="F42" s="21">
        <f t="shared" si="8"/>
        <v>30551600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1973499</v>
      </c>
      <c r="P42" s="21">
        <f t="shared" si="8"/>
        <v>1822756</v>
      </c>
      <c r="Q42" s="21">
        <f t="shared" si="8"/>
        <v>15415778</v>
      </c>
      <c r="R42" s="21">
        <f t="shared" si="8"/>
        <v>19212033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19212033</v>
      </c>
      <c r="X42" s="21">
        <f t="shared" si="8"/>
        <v>22913705</v>
      </c>
      <c r="Y42" s="21">
        <f t="shared" si="8"/>
        <v>-3701672</v>
      </c>
      <c r="Z42" s="4">
        <f>+IF(X42&lt;&gt;0,+(Y42/X42)*100,0)</f>
        <v>-16.154838338016482</v>
      </c>
      <c r="AA42" s="19">
        <f>SUM(AA43:AA46)</f>
        <v>30551600</v>
      </c>
    </row>
    <row r="43" spans="1:27" ht="12.75">
      <c r="A43" s="5" t="s">
        <v>46</v>
      </c>
      <c r="B43" s="3"/>
      <c r="C43" s="22"/>
      <c r="D43" s="22"/>
      <c r="E43" s="23">
        <v>17648777</v>
      </c>
      <c r="F43" s="24">
        <v>17681455</v>
      </c>
      <c r="G43" s="24"/>
      <c r="H43" s="24"/>
      <c r="I43" s="24"/>
      <c r="J43" s="24"/>
      <c r="K43" s="24"/>
      <c r="L43" s="24"/>
      <c r="M43" s="24"/>
      <c r="N43" s="24"/>
      <c r="O43" s="24">
        <v>876048</v>
      </c>
      <c r="P43" s="24">
        <v>842974</v>
      </c>
      <c r="Q43" s="24">
        <v>8400456</v>
      </c>
      <c r="R43" s="24">
        <v>10119478</v>
      </c>
      <c r="S43" s="24"/>
      <c r="T43" s="24"/>
      <c r="U43" s="24"/>
      <c r="V43" s="24"/>
      <c r="W43" s="24">
        <v>10119478</v>
      </c>
      <c r="X43" s="24">
        <v>13261084</v>
      </c>
      <c r="Y43" s="24">
        <v>-3141606</v>
      </c>
      <c r="Z43" s="6">
        <v>-23.69</v>
      </c>
      <c r="AA43" s="22">
        <v>17681455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>
        <v>12415551</v>
      </c>
      <c r="F46" s="24">
        <v>12870145</v>
      </c>
      <c r="G46" s="24"/>
      <c r="H46" s="24"/>
      <c r="I46" s="24"/>
      <c r="J46" s="24"/>
      <c r="K46" s="24"/>
      <c r="L46" s="24"/>
      <c r="M46" s="24"/>
      <c r="N46" s="24"/>
      <c r="O46" s="24">
        <v>1097451</v>
      </c>
      <c r="P46" s="24">
        <v>979782</v>
      </c>
      <c r="Q46" s="24">
        <v>7015322</v>
      </c>
      <c r="R46" s="24">
        <v>9092555</v>
      </c>
      <c r="S46" s="24"/>
      <c r="T46" s="24"/>
      <c r="U46" s="24"/>
      <c r="V46" s="24"/>
      <c r="W46" s="24">
        <v>9092555</v>
      </c>
      <c r="X46" s="24">
        <v>9652621</v>
      </c>
      <c r="Y46" s="24">
        <v>-560066</v>
      </c>
      <c r="Z46" s="6">
        <v>-5.8</v>
      </c>
      <c r="AA46" s="22">
        <v>12870145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138201614</v>
      </c>
      <c r="F48" s="42">
        <f t="shared" si="9"/>
        <v>131150704</v>
      </c>
      <c r="G48" s="42">
        <f t="shared" si="9"/>
        <v>0</v>
      </c>
      <c r="H48" s="42">
        <f t="shared" si="9"/>
        <v>0</v>
      </c>
      <c r="I48" s="42">
        <f t="shared" si="9"/>
        <v>0</v>
      </c>
      <c r="J48" s="42">
        <f t="shared" si="9"/>
        <v>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6527671</v>
      </c>
      <c r="P48" s="42">
        <f t="shared" si="9"/>
        <v>5941451</v>
      </c>
      <c r="Q48" s="42">
        <f t="shared" si="9"/>
        <v>55055846</v>
      </c>
      <c r="R48" s="42">
        <f t="shared" si="9"/>
        <v>67524968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67524968</v>
      </c>
      <c r="X48" s="42">
        <f t="shared" si="9"/>
        <v>98362984</v>
      </c>
      <c r="Y48" s="42">
        <f t="shared" si="9"/>
        <v>-30838016</v>
      </c>
      <c r="Z48" s="43">
        <f>+IF(X48&lt;&gt;0,+(Y48/X48)*100,0)</f>
        <v>-31.351240828562094</v>
      </c>
      <c r="AA48" s="40">
        <f>+AA28+AA32+AA38+AA42+AA47</f>
        <v>131150704</v>
      </c>
    </row>
    <row r="49" spans="1:27" ht="12.75">
      <c r="A49" s="14" t="s">
        <v>96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17693552</v>
      </c>
      <c r="F49" s="46">
        <f t="shared" si="10"/>
        <v>19086353</v>
      </c>
      <c r="G49" s="46">
        <f t="shared" si="10"/>
        <v>0</v>
      </c>
      <c r="H49" s="46">
        <f t="shared" si="10"/>
        <v>0</v>
      </c>
      <c r="I49" s="46">
        <f t="shared" si="10"/>
        <v>0</v>
      </c>
      <c r="J49" s="46">
        <f t="shared" si="10"/>
        <v>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-2909645</v>
      </c>
      <c r="P49" s="46">
        <f t="shared" si="10"/>
        <v>1377157</v>
      </c>
      <c r="Q49" s="46">
        <f t="shared" si="10"/>
        <v>37452302</v>
      </c>
      <c r="R49" s="46">
        <f t="shared" si="10"/>
        <v>35919814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35919814</v>
      </c>
      <c r="X49" s="46">
        <f>IF(F25=F48,0,X25-X48)</f>
        <v>14314805</v>
      </c>
      <c r="Y49" s="46">
        <f t="shared" si="10"/>
        <v>21605009</v>
      </c>
      <c r="Z49" s="47">
        <f>+IF(X49&lt;&gt;0,+(Y49/X49)*100,0)</f>
        <v>150.92772133466016</v>
      </c>
      <c r="AA49" s="44">
        <f>+AA25-AA48</f>
        <v>19086353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9324357</v>
      </c>
      <c r="D5" s="19">
        <f>SUM(D6:D8)</f>
        <v>0</v>
      </c>
      <c r="E5" s="20">
        <f t="shared" si="0"/>
        <v>129572008</v>
      </c>
      <c r="F5" s="21">
        <f t="shared" si="0"/>
        <v>169912656</v>
      </c>
      <c r="G5" s="21">
        <f t="shared" si="0"/>
        <v>1327695</v>
      </c>
      <c r="H5" s="21">
        <f t="shared" si="0"/>
        <v>713</v>
      </c>
      <c r="I5" s="21">
        <f t="shared" si="0"/>
        <v>1608498</v>
      </c>
      <c r="J5" s="21">
        <f t="shared" si="0"/>
        <v>2936906</v>
      </c>
      <c r="K5" s="21">
        <f t="shared" si="0"/>
        <v>2214584</v>
      </c>
      <c r="L5" s="21">
        <f t="shared" si="0"/>
        <v>2030987</v>
      </c>
      <c r="M5" s="21">
        <f t="shared" si="0"/>
        <v>2846901</v>
      </c>
      <c r="N5" s="21">
        <f t="shared" si="0"/>
        <v>7092472</v>
      </c>
      <c r="O5" s="21">
        <f t="shared" si="0"/>
        <v>2219117</v>
      </c>
      <c r="P5" s="21">
        <f t="shared" si="0"/>
        <v>2230118</v>
      </c>
      <c r="Q5" s="21">
        <f t="shared" si="0"/>
        <v>25255802</v>
      </c>
      <c r="R5" s="21">
        <f t="shared" si="0"/>
        <v>29705037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39734415</v>
      </c>
      <c r="X5" s="21">
        <f t="shared" si="0"/>
        <v>127434483</v>
      </c>
      <c r="Y5" s="21">
        <f t="shared" si="0"/>
        <v>-87700068</v>
      </c>
      <c r="Z5" s="4">
        <f>+IF(X5&lt;&gt;0,+(Y5/X5)*100,0)</f>
        <v>-68.81973068466877</v>
      </c>
      <c r="AA5" s="19">
        <f>SUM(AA6:AA8)</f>
        <v>169912656</v>
      </c>
    </row>
    <row r="6" spans="1:27" ht="12.75">
      <c r="A6" s="5" t="s">
        <v>32</v>
      </c>
      <c r="B6" s="3"/>
      <c r="C6" s="22">
        <v>1108947</v>
      </c>
      <c r="D6" s="22"/>
      <c r="E6" s="23">
        <v>109372062</v>
      </c>
      <c r="F6" s="24">
        <v>109751386</v>
      </c>
      <c r="G6" s="24">
        <v>-371478</v>
      </c>
      <c r="H6" s="24">
        <v>261</v>
      </c>
      <c r="I6" s="24">
        <v>-383052</v>
      </c>
      <c r="J6" s="24">
        <v>-754269</v>
      </c>
      <c r="K6" s="24">
        <v>-292700</v>
      </c>
      <c r="L6" s="24">
        <v>-371110</v>
      </c>
      <c r="M6" s="24">
        <v>-329797</v>
      </c>
      <c r="N6" s="24">
        <v>-993607</v>
      </c>
      <c r="O6" s="24">
        <v>-302126</v>
      </c>
      <c r="P6" s="24">
        <v>-311310</v>
      </c>
      <c r="Q6" s="24">
        <v>22694349</v>
      </c>
      <c r="R6" s="24">
        <v>22080913</v>
      </c>
      <c r="S6" s="24"/>
      <c r="T6" s="24"/>
      <c r="U6" s="24"/>
      <c r="V6" s="24"/>
      <c r="W6" s="24">
        <v>20333037</v>
      </c>
      <c r="X6" s="24">
        <v>82313533</v>
      </c>
      <c r="Y6" s="24">
        <v>-61980496</v>
      </c>
      <c r="Z6" s="6">
        <v>-75.3</v>
      </c>
      <c r="AA6" s="22">
        <v>109751386</v>
      </c>
    </row>
    <row r="7" spans="1:27" ht="12.75">
      <c r="A7" s="5" t="s">
        <v>33</v>
      </c>
      <c r="B7" s="3"/>
      <c r="C7" s="25">
        <v>8215410</v>
      </c>
      <c r="D7" s="25"/>
      <c r="E7" s="26">
        <v>20199946</v>
      </c>
      <c r="F7" s="27">
        <v>60161270</v>
      </c>
      <c r="G7" s="27">
        <v>1699173</v>
      </c>
      <c r="H7" s="27">
        <v>452</v>
      </c>
      <c r="I7" s="27">
        <v>1991550</v>
      </c>
      <c r="J7" s="27">
        <v>3691175</v>
      </c>
      <c r="K7" s="27">
        <v>2507284</v>
      </c>
      <c r="L7" s="27">
        <v>2402097</v>
      </c>
      <c r="M7" s="27">
        <v>3176698</v>
      </c>
      <c r="N7" s="27">
        <v>8086079</v>
      </c>
      <c r="O7" s="27">
        <v>2521243</v>
      </c>
      <c r="P7" s="27">
        <v>2541428</v>
      </c>
      <c r="Q7" s="27">
        <v>2561453</v>
      </c>
      <c r="R7" s="27">
        <v>7624124</v>
      </c>
      <c r="S7" s="27"/>
      <c r="T7" s="27"/>
      <c r="U7" s="27"/>
      <c r="V7" s="27"/>
      <c r="W7" s="27">
        <v>19401378</v>
      </c>
      <c r="X7" s="27">
        <v>45120950</v>
      </c>
      <c r="Y7" s="27">
        <v>-25719572</v>
      </c>
      <c r="Z7" s="7">
        <v>-57</v>
      </c>
      <c r="AA7" s="25">
        <v>60161270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-1734172</v>
      </c>
      <c r="D9" s="19">
        <f>SUM(D10:D14)</f>
        <v>0</v>
      </c>
      <c r="E9" s="20">
        <f t="shared" si="1"/>
        <v>2498994</v>
      </c>
      <c r="F9" s="21">
        <f t="shared" si="1"/>
        <v>1889767</v>
      </c>
      <c r="G9" s="21">
        <f t="shared" si="1"/>
        <v>3420</v>
      </c>
      <c r="H9" s="21">
        <f t="shared" si="1"/>
        <v>3530</v>
      </c>
      <c r="I9" s="21">
        <f t="shared" si="1"/>
        <v>7049</v>
      </c>
      <c r="J9" s="21">
        <f t="shared" si="1"/>
        <v>13999</v>
      </c>
      <c r="K9" s="21">
        <f t="shared" si="1"/>
        <v>24940</v>
      </c>
      <c r="L9" s="21">
        <f t="shared" si="1"/>
        <v>13322</v>
      </c>
      <c r="M9" s="21">
        <f t="shared" si="1"/>
        <v>7879</v>
      </c>
      <c r="N9" s="21">
        <f t="shared" si="1"/>
        <v>46141</v>
      </c>
      <c r="O9" s="21">
        <f t="shared" si="1"/>
        <v>4622</v>
      </c>
      <c r="P9" s="21">
        <f t="shared" si="1"/>
        <v>6569</v>
      </c>
      <c r="Q9" s="21">
        <f t="shared" si="1"/>
        <v>6412</v>
      </c>
      <c r="R9" s="21">
        <f t="shared" si="1"/>
        <v>17603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77743</v>
      </c>
      <c r="X9" s="21">
        <f t="shared" si="1"/>
        <v>1417321</v>
      </c>
      <c r="Y9" s="21">
        <f t="shared" si="1"/>
        <v>-1339578</v>
      </c>
      <c r="Z9" s="4">
        <f>+IF(X9&lt;&gt;0,+(Y9/X9)*100,0)</f>
        <v>-94.51479234414786</v>
      </c>
      <c r="AA9" s="19">
        <f>SUM(AA10:AA14)</f>
        <v>1889767</v>
      </c>
    </row>
    <row r="10" spans="1:27" ht="12.75">
      <c r="A10" s="5" t="s">
        <v>36</v>
      </c>
      <c r="B10" s="3"/>
      <c r="C10" s="22">
        <v>-1789552</v>
      </c>
      <c r="D10" s="22"/>
      <c r="E10" s="23">
        <v>2010055</v>
      </c>
      <c r="F10" s="24">
        <v>1633650</v>
      </c>
      <c r="G10" s="24">
        <v>3420</v>
      </c>
      <c r="H10" s="24">
        <v>3530</v>
      </c>
      <c r="I10" s="24">
        <v>7049</v>
      </c>
      <c r="J10" s="24">
        <v>13999</v>
      </c>
      <c r="K10" s="24">
        <v>16763</v>
      </c>
      <c r="L10" s="24">
        <v>13322</v>
      </c>
      <c r="M10" s="24">
        <v>7879</v>
      </c>
      <c r="N10" s="24">
        <v>37964</v>
      </c>
      <c r="O10" s="24">
        <v>4622</v>
      </c>
      <c r="P10" s="24">
        <v>6569</v>
      </c>
      <c r="Q10" s="24">
        <v>6412</v>
      </c>
      <c r="R10" s="24">
        <v>17603</v>
      </c>
      <c r="S10" s="24"/>
      <c r="T10" s="24"/>
      <c r="U10" s="24"/>
      <c r="V10" s="24"/>
      <c r="W10" s="24">
        <v>69566</v>
      </c>
      <c r="X10" s="24">
        <v>1225236</v>
      </c>
      <c r="Y10" s="24">
        <v>-1155670</v>
      </c>
      <c r="Z10" s="6">
        <v>-94.32</v>
      </c>
      <c r="AA10" s="22">
        <v>1633650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55380</v>
      </c>
      <c r="D12" s="22"/>
      <c r="E12" s="23">
        <v>12587</v>
      </c>
      <c r="F12" s="24">
        <v>12587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9440</v>
      </c>
      <c r="Y12" s="24">
        <v>-9440</v>
      </c>
      <c r="Z12" s="6">
        <v>-100</v>
      </c>
      <c r="AA12" s="22">
        <v>12587</v>
      </c>
    </row>
    <row r="13" spans="1:27" ht="12.75">
      <c r="A13" s="5" t="s">
        <v>39</v>
      </c>
      <c r="B13" s="3"/>
      <c r="C13" s="22"/>
      <c r="D13" s="22"/>
      <c r="E13" s="23">
        <v>476352</v>
      </c>
      <c r="F13" s="24">
        <v>243530</v>
      </c>
      <c r="G13" s="24"/>
      <c r="H13" s="24"/>
      <c r="I13" s="24"/>
      <c r="J13" s="24"/>
      <c r="K13" s="24">
        <v>8177</v>
      </c>
      <c r="L13" s="24"/>
      <c r="M13" s="24"/>
      <c r="N13" s="24">
        <v>8177</v>
      </c>
      <c r="O13" s="24"/>
      <c r="P13" s="24"/>
      <c r="Q13" s="24"/>
      <c r="R13" s="24"/>
      <c r="S13" s="24"/>
      <c r="T13" s="24"/>
      <c r="U13" s="24"/>
      <c r="V13" s="24"/>
      <c r="W13" s="24">
        <v>8177</v>
      </c>
      <c r="X13" s="24">
        <v>182645</v>
      </c>
      <c r="Y13" s="24">
        <v>-174468</v>
      </c>
      <c r="Z13" s="6">
        <v>-95.52</v>
      </c>
      <c r="AA13" s="22">
        <v>243530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16105571</v>
      </c>
      <c r="D15" s="19">
        <f>SUM(D16:D18)</f>
        <v>0</v>
      </c>
      <c r="E15" s="20">
        <f t="shared" si="2"/>
        <v>46949712</v>
      </c>
      <c r="F15" s="21">
        <f t="shared" si="2"/>
        <v>32028376</v>
      </c>
      <c r="G15" s="21">
        <f t="shared" si="2"/>
        <v>151267</v>
      </c>
      <c r="H15" s="21">
        <f t="shared" si="2"/>
        <v>6010</v>
      </c>
      <c r="I15" s="21">
        <f t="shared" si="2"/>
        <v>143973</v>
      </c>
      <c r="J15" s="21">
        <f t="shared" si="2"/>
        <v>301250</v>
      </c>
      <c r="K15" s="21">
        <f t="shared" si="2"/>
        <v>235086</v>
      </c>
      <c r="L15" s="21">
        <f t="shared" si="2"/>
        <v>15771</v>
      </c>
      <c r="M15" s="21">
        <f t="shared" si="2"/>
        <v>3517251</v>
      </c>
      <c r="N15" s="21">
        <f t="shared" si="2"/>
        <v>3768108</v>
      </c>
      <c r="O15" s="21">
        <f t="shared" si="2"/>
        <v>3834</v>
      </c>
      <c r="P15" s="21">
        <f t="shared" si="2"/>
        <v>5174</v>
      </c>
      <c r="Q15" s="21">
        <f t="shared" si="2"/>
        <v>210128</v>
      </c>
      <c r="R15" s="21">
        <f t="shared" si="2"/>
        <v>219136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4288494</v>
      </c>
      <c r="X15" s="21">
        <f t="shared" si="2"/>
        <v>24021277</v>
      </c>
      <c r="Y15" s="21">
        <f t="shared" si="2"/>
        <v>-19732783</v>
      </c>
      <c r="Z15" s="4">
        <f>+IF(X15&lt;&gt;0,+(Y15/X15)*100,0)</f>
        <v>-82.14710233764842</v>
      </c>
      <c r="AA15" s="19">
        <f>SUM(AA16:AA18)</f>
        <v>32028376</v>
      </c>
    </row>
    <row r="16" spans="1:27" ht="12.75">
      <c r="A16" s="5" t="s">
        <v>42</v>
      </c>
      <c r="B16" s="3"/>
      <c r="C16" s="22">
        <v>1381700</v>
      </c>
      <c r="D16" s="22"/>
      <c r="E16" s="23">
        <v>40256330</v>
      </c>
      <c r="F16" s="24">
        <v>26789351</v>
      </c>
      <c r="G16" s="24">
        <v>209</v>
      </c>
      <c r="H16" s="24"/>
      <c r="I16" s="24">
        <v>3235</v>
      </c>
      <c r="J16" s="24">
        <v>3444</v>
      </c>
      <c r="K16" s="24">
        <v>3026</v>
      </c>
      <c r="L16" s="24">
        <v>2096</v>
      </c>
      <c r="M16" s="24">
        <v>2926384</v>
      </c>
      <c r="N16" s="24">
        <v>2931506</v>
      </c>
      <c r="O16" s="24">
        <v>2704</v>
      </c>
      <c r="P16" s="24">
        <v>1035</v>
      </c>
      <c r="Q16" s="24">
        <v>1035</v>
      </c>
      <c r="R16" s="24">
        <v>4774</v>
      </c>
      <c r="S16" s="24"/>
      <c r="T16" s="24"/>
      <c r="U16" s="24"/>
      <c r="V16" s="24"/>
      <c r="W16" s="24">
        <v>2939724</v>
      </c>
      <c r="X16" s="24">
        <v>20092010</v>
      </c>
      <c r="Y16" s="24">
        <v>-17152286</v>
      </c>
      <c r="Z16" s="6">
        <v>-85.37</v>
      </c>
      <c r="AA16" s="22">
        <v>26789351</v>
      </c>
    </row>
    <row r="17" spans="1:27" ht="12.75">
      <c r="A17" s="5" t="s">
        <v>43</v>
      </c>
      <c r="B17" s="3"/>
      <c r="C17" s="22">
        <v>14723871</v>
      </c>
      <c r="D17" s="22"/>
      <c r="E17" s="23">
        <v>6211448</v>
      </c>
      <c r="F17" s="24">
        <v>5175007</v>
      </c>
      <c r="G17" s="24">
        <v>151058</v>
      </c>
      <c r="H17" s="24">
        <v>6010</v>
      </c>
      <c r="I17" s="24">
        <v>140738</v>
      </c>
      <c r="J17" s="24">
        <v>297806</v>
      </c>
      <c r="K17" s="24">
        <v>232060</v>
      </c>
      <c r="L17" s="24">
        <v>13675</v>
      </c>
      <c r="M17" s="24">
        <v>590867</v>
      </c>
      <c r="N17" s="24">
        <v>836602</v>
      </c>
      <c r="O17" s="24">
        <v>1130</v>
      </c>
      <c r="P17" s="24">
        <v>4139</v>
      </c>
      <c r="Q17" s="24">
        <v>209093</v>
      </c>
      <c r="R17" s="24">
        <v>214362</v>
      </c>
      <c r="S17" s="24"/>
      <c r="T17" s="24"/>
      <c r="U17" s="24"/>
      <c r="V17" s="24"/>
      <c r="W17" s="24">
        <v>1348770</v>
      </c>
      <c r="X17" s="24">
        <v>3881254</v>
      </c>
      <c r="Y17" s="24">
        <v>-2532484</v>
      </c>
      <c r="Z17" s="6">
        <v>-65.25</v>
      </c>
      <c r="AA17" s="22">
        <v>5175007</v>
      </c>
    </row>
    <row r="18" spans="1:27" ht="12.75">
      <c r="A18" s="5" t="s">
        <v>44</v>
      </c>
      <c r="B18" s="3"/>
      <c r="C18" s="22"/>
      <c r="D18" s="22"/>
      <c r="E18" s="23">
        <v>481934</v>
      </c>
      <c r="F18" s="24">
        <v>64018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48013</v>
      </c>
      <c r="Y18" s="24">
        <v>-48013</v>
      </c>
      <c r="Z18" s="6">
        <v>-100</v>
      </c>
      <c r="AA18" s="22">
        <v>64018</v>
      </c>
    </row>
    <row r="19" spans="1:27" ht="12.75">
      <c r="A19" s="2" t="s">
        <v>45</v>
      </c>
      <c r="B19" s="8"/>
      <c r="C19" s="19">
        <f aca="true" t="shared" si="3" ref="C19:Y19">SUM(C20:C23)</f>
        <v>16944186</v>
      </c>
      <c r="D19" s="19">
        <f>SUM(D20:D23)</f>
        <v>0</v>
      </c>
      <c r="E19" s="20">
        <f t="shared" si="3"/>
        <v>62049994</v>
      </c>
      <c r="F19" s="21">
        <f t="shared" si="3"/>
        <v>46906016</v>
      </c>
      <c r="G19" s="21">
        <f t="shared" si="3"/>
        <v>3244801</v>
      </c>
      <c r="H19" s="21">
        <f t="shared" si="3"/>
        <v>0</v>
      </c>
      <c r="I19" s="21">
        <f t="shared" si="3"/>
        <v>3093508</v>
      </c>
      <c r="J19" s="21">
        <f t="shared" si="3"/>
        <v>6338309</v>
      </c>
      <c r="K19" s="21">
        <f t="shared" si="3"/>
        <v>2615636</v>
      </c>
      <c r="L19" s="21">
        <f t="shared" si="3"/>
        <v>2405918</v>
      </c>
      <c r="M19" s="21">
        <f t="shared" si="3"/>
        <v>2463434</v>
      </c>
      <c r="N19" s="21">
        <f t="shared" si="3"/>
        <v>7484988</v>
      </c>
      <c r="O19" s="21">
        <f t="shared" si="3"/>
        <v>2780674</v>
      </c>
      <c r="P19" s="21">
        <f t="shared" si="3"/>
        <v>2909456</v>
      </c>
      <c r="Q19" s="21">
        <f t="shared" si="3"/>
        <v>3178305</v>
      </c>
      <c r="R19" s="21">
        <f t="shared" si="3"/>
        <v>8868435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22691732</v>
      </c>
      <c r="X19" s="21">
        <f t="shared" si="3"/>
        <v>35179505</v>
      </c>
      <c r="Y19" s="21">
        <f t="shared" si="3"/>
        <v>-12487773</v>
      </c>
      <c r="Z19" s="4">
        <f>+IF(X19&lt;&gt;0,+(Y19/X19)*100,0)</f>
        <v>-35.49729593978085</v>
      </c>
      <c r="AA19" s="19">
        <f>SUM(AA20:AA23)</f>
        <v>46906016</v>
      </c>
    </row>
    <row r="20" spans="1:27" ht="12.75">
      <c r="A20" s="5" t="s">
        <v>46</v>
      </c>
      <c r="B20" s="3"/>
      <c r="C20" s="22">
        <v>15978450</v>
      </c>
      <c r="D20" s="22"/>
      <c r="E20" s="23">
        <v>50661354</v>
      </c>
      <c r="F20" s="24">
        <v>35161354</v>
      </c>
      <c r="G20" s="24">
        <v>2716862</v>
      </c>
      <c r="H20" s="24"/>
      <c r="I20" s="24">
        <v>2569341</v>
      </c>
      <c r="J20" s="24">
        <v>5286203</v>
      </c>
      <c r="K20" s="24">
        <v>2092447</v>
      </c>
      <c r="L20" s="24">
        <v>2021363</v>
      </c>
      <c r="M20" s="24">
        <v>1955437</v>
      </c>
      <c r="N20" s="24">
        <v>6069247</v>
      </c>
      <c r="O20" s="24">
        <v>2161378</v>
      </c>
      <c r="P20" s="24">
        <v>1927092</v>
      </c>
      <c r="Q20" s="24">
        <v>2201379</v>
      </c>
      <c r="R20" s="24">
        <v>6289849</v>
      </c>
      <c r="S20" s="24"/>
      <c r="T20" s="24"/>
      <c r="U20" s="24"/>
      <c r="V20" s="24"/>
      <c r="W20" s="24">
        <v>17645299</v>
      </c>
      <c r="X20" s="24">
        <v>26371009</v>
      </c>
      <c r="Y20" s="24">
        <v>-8725710</v>
      </c>
      <c r="Z20" s="6">
        <v>-33.09</v>
      </c>
      <c r="AA20" s="22">
        <v>35161354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965736</v>
      </c>
      <c r="D23" s="22"/>
      <c r="E23" s="23">
        <v>11388640</v>
      </c>
      <c r="F23" s="24">
        <v>11744662</v>
      </c>
      <c r="G23" s="24">
        <v>527939</v>
      </c>
      <c r="H23" s="24"/>
      <c r="I23" s="24">
        <v>524167</v>
      </c>
      <c r="J23" s="24">
        <v>1052106</v>
      </c>
      <c r="K23" s="24">
        <v>523189</v>
      </c>
      <c r="L23" s="24">
        <v>384555</v>
      </c>
      <c r="M23" s="24">
        <v>507997</v>
      </c>
      <c r="N23" s="24">
        <v>1415741</v>
      </c>
      <c r="O23" s="24">
        <v>619296</v>
      </c>
      <c r="P23" s="24">
        <v>982364</v>
      </c>
      <c r="Q23" s="24">
        <v>976926</v>
      </c>
      <c r="R23" s="24">
        <v>2578586</v>
      </c>
      <c r="S23" s="24"/>
      <c r="T23" s="24"/>
      <c r="U23" s="24"/>
      <c r="V23" s="24"/>
      <c r="W23" s="24">
        <v>5046433</v>
      </c>
      <c r="X23" s="24">
        <v>8808496</v>
      </c>
      <c r="Y23" s="24">
        <v>-3762063</v>
      </c>
      <c r="Z23" s="6">
        <v>-42.71</v>
      </c>
      <c r="AA23" s="22">
        <v>11744662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40639942</v>
      </c>
      <c r="D25" s="40">
        <f>+D5+D9+D15+D19+D24</f>
        <v>0</v>
      </c>
      <c r="E25" s="41">
        <f t="shared" si="4"/>
        <v>241070708</v>
      </c>
      <c r="F25" s="42">
        <f t="shared" si="4"/>
        <v>250736815</v>
      </c>
      <c r="G25" s="42">
        <f t="shared" si="4"/>
        <v>4727183</v>
      </c>
      <c r="H25" s="42">
        <f t="shared" si="4"/>
        <v>10253</v>
      </c>
      <c r="I25" s="42">
        <f t="shared" si="4"/>
        <v>4853028</v>
      </c>
      <c r="J25" s="42">
        <f t="shared" si="4"/>
        <v>9590464</v>
      </c>
      <c r="K25" s="42">
        <f t="shared" si="4"/>
        <v>5090246</v>
      </c>
      <c r="L25" s="42">
        <f t="shared" si="4"/>
        <v>4465998</v>
      </c>
      <c r="M25" s="42">
        <f t="shared" si="4"/>
        <v>8835465</v>
      </c>
      <c r="N25" s="42">
        <f t="shared" si="4"/>
        <v>18391709</v>
      </c>
      <c r="O25" s="42">
        <f t="shared" si="4"/>
        <v>5008247</v>
      </c>
      <c r="P25" s="42">
        <f t="shared" si="4"/>
        <v>5151317</v>
      </c>
      <c r="Q25" s="42">
        <f t="shared" si="4"/>
        <v>28650647</v>
      </c>
      <c r="R25" s="42">
        <f t="shared" si="4"/>
        <v>38810211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66792384</v>
      </c>
      <c r="X25" s="42">
        <f t="shared" si="4"/>
        <v>188052586</v>
      </c>
      <c r="Y25" s="42">
        <f t="shared" si="4"/>
        <v>-121260202</v>
      </c>
      <c r="Z25" s="43">
        <f>+IF(X25&lt;&gt;0,+(Y25/X25)*100,0)</f>
        <v>-64.48207098837769</v>
      </c>
      <c r="AA25" s="40">
        <f>+AA5+AA9+AA15+AA19+AA24</f>
        <v>250736815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69708830</v>
      </c>
      <c r="D28" s="19">
        <f>SUM(D29:D31)</f>
        <v>0</v>
      </c>
      <c r="E28" s="20">
        <f t="shared" si="5"/>
        <v>91226096</v>
      </c>
      <c r="F28" s="21">
        <f t="shared" si="5"/>
        <v>97488496</v>
      </c>
      <c r="G28" s="21">
        <f t="shared" si="5"/>
        <v>2489599</v>
      </c>
      <c r="H28" s="21">
        <f t="shared" si="5"/>
        <v>1450900</v>
      </c>
      <c r="I28" s="21">
        <f t="shared" si="5"/>
        <v>1445562</v>
      </c>
      <c r="J28" s="21">
        <f t="shared" si="5"/>
        <v>5386061</v>
      </c>
      <c r="K28" s="21">
        <f t="shared" si="5"/>
        <v>157936</v>
      </c>
      <c r="L28" s="21">
        <f t="shared" si="5"/>
        <v>648</v>
      </c>
      <c r="M28" s="21">
        <f t="shared" si="5"/>
        <v>37943</v>
      </c>
      <c r="N28" s="21">
        <f t="shared" si="5"/>
        <v>196527</v>
      </c>
      <c r="O28" s="21">
        <f t="shared" si="5"/>
        <v>1346199</v>
      </c>
      <c r="P28" s="21">
        <f t="shared" si="5"/>
        <v>2609189</v>
      </c>
      <c r="Q28" s="21">
        <f t="shared" si="5"/>
        <v>1254985</v>
      </c>
      <c r="R28" s="21">
        <f t="shared" si="5"/>
        <v>5210373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10792961</v>
      </c>
      <c r="X28" s="21">
        <f t="shared" si="5"/>
        <v>73116355</v>
      </c>
      <c r="Y28" s="21">
        <f t="shared" si="5"/>
        <v>-62323394</v>
      </c>
      <c r="Z28" s="4">
        <f>+IF(X28&lt;&gt;0,+(Y28/X28)*100,0)</f>
        <v>-85.23865009408634</v>
      </c>
      <c r="AA28" s="19">
        <f>SUM(AA29:AA31)</f>
        <v>97488496</v>
      </c>
    </row>
    <row r="29" spans="1:27" ht="12.75">
      <c r="A29" s="5" t="s">
        <v>32</v>
      </c>
      <c r="B29" s="3"/>
      <c r="C29" s="22">
        <v>11884128</v>
      </c>
      <c r="D29" s="22"/>
      <c r="E29" s="23">
        <v>37660061</v>
      </c>
      <c r="F29" s="24">
        <v>45932061</v>
      </c>
      <c r="G29" s="24">
        <v>1567256</v>
      </c>
      <c r="H29" s="24">
        <v>1393603</v>
      </c>
      <c r="I29" s="24">
        <v>1201386</v>
      </c>
      <c r="J29" s="24">
        <v>4162245</v>
      </c>
      <c r="K29" s="24">
        <v>138983</v>
      </c>
      <c r="L29" s="24"/>
      <c r="M29" s="24">
        <v>6809</v>
      </c>
      <c r="N29" s="24">
        <v>145792</v>
      </c>
      <c r="O29" s="24">
        <v>112221</v>
      </c>
      <c r="P29" s="24">
        <v>898808</v>
      </c>
      <c r="Q29" s="24">
        <v>779184</v>
      </c>
      <c r="R29" s="24">
        <v>1790213</v>
      </c>
      <c r="S29" s="24"/>
      <c r="T29" s="24"/>
      <c r="U29" s="24"/>
      <c r="V29" s="24"/>
      <c r="W29" s="24">
        <v>6098250</v>
      </c>
      <c r="X29" s="24">
        <v>34449030</v>
      </c>
      <c r="Y29" s="24">
        <v>-28350780</v>
      </c>
      <c r="Z29" s="6">
        <v>-82.3</v>
      </c>
      <c r="AA29" s="22">
        <v>45932061</v>
      </c>
    </row>
    <row r="30" spans="1:27" ht="12.75">
      <c r="A30" s="5" t="s">
        <v>33</v>
      </c>
      <c r="B30" s="3"/>
      <c r="C30" s="25">
        <v>57625714</v>
      </c>
      <c r="D30" s="25"/>
      <c r="E30" s="26">
        <v>50870687</v>
      </c>
      <c r="F30" s="27">
        <v>48861087</v>
      </c>
      <c r="G30" s="27">
        <v>922343</v>
      </c>
      <c r="H30" s="27">
        <v>57297</v>
      </c>
      <c r="I30" s="27">
        <v>244176</v>
      </c>
      <c r="J30" s="27">
        <v>1223816</v>
      </c>
      <c r="K30" s="27">
        <v>18953</v>
      </c>
      <c r="L30" s="27">
        <v>648</v>
      </c>
      <c r="M30" s="27">
        <v>31134</v>
      </c>
      <c r="N30" s="27">
        <v>50735</v>
      </c>
      <c r="O30" s="27">
        <v>1233978</v>
      </c>
      <c r="P30" s="27">
        <v>1710381</v>
      </c>
      <c r="Q30" s="27">
        <v>446801</v>
      </c>
      <c r="R30" s="27">
        <v>3391160</v>
      </c>
      <c r="S30" s="27"/>
      <c r="T30" s="27"/>
      <c r="U30" s="27"/>
      <c r="V30" s="27"/>
      <c r="W30" s="27">
        <v>4665711</v>
      </c>
      <c r="X30" s="27">
        <v>36645819</v>
      </c>
      <c r="Y30" s="27">
        <v>-31980108</v>
      </c>
      <c r="Z30" s="7">
        <v>-87.27</v>
      </c>
      <c r="AA30" s="25">
        <v>48861087</v>
      </c>
    </row>
    <row r="31" spans="1:27" ht="12.75">
      <c r="A31" s="5" t="s">
        <v>34</v>
      </c>
      <c r="B31" s="3"/>
      <c r="C31" s="22">
        <v>198988</v>
      </c>
      <c r="D31" s="22"/>
      <c r="E31" s="23">
        <v>2695348</v>
      </c>
      <c r="F31" s="24">
        <v>2695348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>
        <v>29000</v>
      </c>
      <c r="R31" s="24">
        <v>29000</v>
      </c>
      <c r="S31" s="24"/>
      <c r="T31" s="24"/>
      <c r="U31" s="24"/>
      <c r="V31" s="24"/>
      <c r="W31" s="24">
        <v>29000</v>
      </c>
      <c r="X31" s="24">
        <v>2021506</v>
      </c>
      <c r="Y31" s="24">
        <v>-1992506</v>
      </c>
      <c r="Z31" s="6">
        <v>-98.57</v>
      </c>
      <c r="AA31" s="22">
        <v>2695348</v>
      </c>
    </row>
    <row r="32" spans="1:27" ht="12.75">
      <c r="A32" s="2" t="s">
        <v>35</v>
      </c>
      <c r="B32" s="3"/>
      <c r="C32" s="19">
        <f aca="true" t="shared" si="6" ref="C32:Y32">SUM(C33:C37)</f>
        <v>7842076</v>
      </c>
      <c r="D32" s="19">
        <f>SUM(D33:D37)</f>
        <v>0</v>
      </c>
      <c r="E32" s="20">
        <f t="shared" si="6"/>
        <v>19931726</v>
      </c>
      <c r="F32" s="21">
        <f t="shared" si="6"/>
        <v>19531726</v>
      </c>
      <c r="G32" s="21">
        <f t="shared" si="6"/>
        <v>14992</v>
      </c>
      <c r="H32" s="21">
        <f t="shared" si="6"/>
        <v>5139</v>
      </c>
      <c r="I32" s="21">
        <f t="shared" si="6"/>
        <v>0</v>
      </c>
      <c r="J32" s="21">
        <f t="shared" si="6"/>
        <v>20131</v>
      </c>
      <c r="K32" s="21">
        <f t="shared" si="6"/>
        <v>2121</v>
      </c>
      <c r="L32" s="21">
        <f t="shared" si="6"/>
        <v>0</v>
      </c>
      <c r="M32" s="21">
        <f t="shared" si="6"/>
        <v>0</v>
      </c>
      <c r="N32" s="21">
        <f t="shared" si="6"/>
        <v>2121</v>
      </c>
      <c r="O32" s="21">
        <f t="shared" si="6"/>
        <v>0</v>
      </c>
      <c r="P32" s="21">
        <f t="shared" si="6"/>
        <v>1737</v>
      </c>
      <c r="Q32" s="21">
        <f t="shared" si="6"/>
        <v>22230</v>
      </c>
      <c r="R32" s="21">
        <f t="shared" si="6"/>
        <v>23967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46219</v>
      </c>
      <c r="X32" s="21">
        <f t="shared" si="6"/>
        <v>14648779</v>
      </c>
      <c r="Y32" s="21">
        <f t="shared" si="6"/>
        <v>-14602560</v>
      </c>
      <c r="Z32" s="4">
        <f>+IF(X32&lt;&gt;0,+(Y32/X32)*100,0)</f>
        <v>-99.68448564894044</v>
      </c>
      <c r="AA32" s="19">
        <f>SUM(AA33:AA37)</f>
        <v>19531726</v>
      </c>
    </row>
    <row r="33" spans="1:27" ht="12.75">
      <c r="A33" s="5" t="s">
        <v>36</v>
      </c>
      <c r="B33" s="3"/>
      <c r="C33" s="22">
        <v>7511471</v>
      </c>
      <c r="D33" s="22"/>
      <c r="E33" s="23">
        <v>11317784</v>
      </c>
      <c r="F33" s="24">
        <v>10917784</v>
      </c>
      <c r="G33" s="24"/>
      <c r="H33" s="24">
        <v>2357</v>
      </c>
      <c r="I33" s="24"/>
      <c r="J33" s="24">
        <v>2357</v>
      </c>
      <c r="K33" s="24">
        <v>197</v>
      </c>
      <c r="L33" s="24"/>
      <c r="M33" s="24"/>
      <c r="N33" s="24">
        <v>197</v>
      </c>
      <c r="O33" s="24"/>
      <c r="P33" s="24"/>
      <c r="Q33" s="24">
        <v>7090</v>
      </c>
      <c r="R33" s="24">
        <v>7090</v>
      </c>
      <c r="S33" s="24"/>
      <c r="T33" s="24"/>
      <c r="U33" s="24"/>
      <c r="V33" s="24"/>
      <c r="W33" s="24">
        <v>9644</v>
      </c>
      <c r="X33" s="24">
        <v>8188333</v>
      </c>
      <c r="Y33" s="24">
        <v>-8178689</v>
      </c>
      <c r="Z33" s="6">
        <v>-99.88</v>
      </c>
      <c r="AA33" s="22">
        <v>10917784</v>
      </c>
    </row>
    <row r="34" spans="1:27" ht="12.75">
      <c r="A34" s="5" t="s">
        <v>37</v>
      </c>
      <c r="B34" s="3"/>
      <c r="C34" s="22">
        <v>170136</v>
      </c>
      <c r="D34" s="22"/>
      <c r="E34" s="23">
        <v>3621354</v>
      </c>
      <c r="F34" s="24">
        <v>3621354</v>
      </c>
      <c r="G34" s="24">
        <v>14992</v>
      </c>
      <c r="H34" s="24">
        <v>324</v>
      </c>
      <c r="I34" s="24"/>
      <c r="J34" s="24">
        <v>15316</v>
      </c>
      <c r="K34" s="24"/>
      <c r="L34" s="24"/>
      <c r="M34" s="24"/>
      <c r="N34" s="24"/>
      <c r="O34" s="24"/>
      <c r="P34" s="24">
        <v>1737</v>
      </c>
      <c r="Q34" s="24">
        <v>15140</v>
      </c>
      <c r="R34" s="24">
        <v>16877</v>
      </c>
      <c r="S34" s="24"/>
      <c r="T34" s="24"/>
      <c r="U34" s="24"/>
      <c r="V34" s="24"/>
      <c r="W34" s="24">
        <v>32193</v>
      </c>
      <c r="X34" s="24">
        <v>2716014</v>
      </c>
      <c r="Y34" s="24">
        <v>-2683821</v>
      </c>
      <c r="Z34" s="6">
        <v>-98.81</v>
      </c>
      <c r="AA34" s="22">
        <v>3621354</v>
      </c>
    </row>
    <row r="35" spans="1:27" ht="12.75">
      <c r="A35" s="5" t="s">
        <v>38</v>
      </c>
      <c r="B35" s="3"/>
      <c r="C35" s="22">
        <v>159191</v>
      </c>
      <c r="D35" s="22"/>
      <c r="E35" s="23">
        <v>2262985</v>
      </c>
      <c r="F35" s="24">
        <v>2262985</v>
      </c>
      <c r="G35" s="24"/>
      <c r="H35" s="24">
        <v>2458</v>
      </c>
      <c r="I35" s="24"/>
      <c r="J35" s="24">
        <v>2458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2458</v>
      </c>
      <c r="X35" s="24">
        <v>1697233</v>
      </c>
      <c r="Y35" s="24">
        <v>-1694775</v>
      </c>
      <c r="Z35" s="6">
        <v>-99.86</v>
      </c>
      <c r="AA35" s="22">
        <v>2262985</v>
      </c>
    </row>
    <row r="36" spans="1:27" ht="12.75">
      <c r="A36" s="5" t="s">
        <v>39</v>
      </c>
      <c r="B36" s="3"/>
      <c r="C36" s="22">
        <v>1278</v>
      </c>
      <c r="D36" s="22"/>
      <c r="E36" s="23">
        <v>2729603</v>
      </c>
      <c r="F36" s="24">
        <v>2729603</v>
      </c>
      <c r="G36" s="24"/>
      <c r="H36" s="24"/>
      <c r="I36" s="24"/>
      <c r="J36" s="24"/>
      <c r="K36" s="24">
        <v>1924</v>
      </c>
      <c r="L36" s="24"/>
      <c r="M36" s="24"/>
      <c r="N36" s="24">
        <v>1924</v>
      </c>
      <c r="O36" s="24"/>
      <c r="P36" s="24"/>
      <c r="Q36" s="24"/>
      <c r="R36" s="24"/>
      <c r="S36" s="24"/>
      <c r="T36" s="24"/>
      <c r="U36" s="24"/>
      <c r="V36" s="24"/>
      <c r="W36" s="24">
        <v>1924</v>
      </c>
      <c r="X36" s="24">
        <v>2047199</v>
      </c>
      <c r="Y36" s="24">
        <v>-2045275</v>
      </c>
      <c r="Z36" s="6">
        <v>-99.91</v>
      </c>
      <c r="AA36" s="22">
        <v>2729603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17668362</v>
      </c>
      <c r="D38" s="19">
        <f>SUM(D39:D41)</f>
        <v>0</v>
      </c>
      <c r="E38" s="20">
        <f t="shared" si="7"/>
        <v>70861838</v>
      </c>
      <c r="F38" s="21">
        <f t="shared" si="7"/>
        <v>65334348</v>
      </c>
      <c r="G38" s="21">
        <f t="shared" si="7"/>
        <v>48912</v>
      </c>
      <c r="H38" s="21">
        <f t="shared" si="7"/>
        <v>52506</v>
      </c>
      <c r="I38" s="21">
        <f t="shared" si="7"/>
        <v>237040</v>
      </c>
      <c r="J38" s="21">
        <f t="shared" si="7"/>
        <v>338458</v>
      </c>
      <c r="K38" s="21">
        <f t="shared" si="7"/>
        <v>8332</v>
      </c>
      <c r="L38" s="21">
        <f t="shared" si="7"/>
        <v>0</v>
      </c>
      <c r="M38" s="21">
        <f t="shared" si="7"/>
        <v>221525</v>
      </c>
      <c r="N38" s="21">
        <f t="shared" si="7"/>
        <v>229857</v>
      </c>
      <c r="O38" s="21">
        <f t="shared" si="7"/>
        <v>16402</v>
      </c>
      <c r="P38" s="21">
        <f t="shared" si="7"/>
        <v>114905</v>
      </c>
      <c r="Q38" s="21">
        <f t="shared" si="7"/>
        <v>352881</v>
      </c>
      <c r="R38" s="21">
        <f t="shared" si="7"/>
        <v>484188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1052503</v>
      </c>
      <c r="X38" s="21">
        <f t="shared" si="7"/>
        <v>49000746</v>
      </c>
      <c r="Y38" s="21">
        <f t="shared" si="7"/>
        <v>-47948243</v>
      </c>
      <c r="Z38" s="4">
        <f>+IF(X38&lt;&gt;0,+(Y38/X38)*100,0)</f>
        <v>-97.85206739505557</v>
      </c>
      <c r="AA38" s="19">
        <f>SUM(AA39:AA41)</f>
        <v>65334348</v>
      </c>
    </row>
    <row r="39" spans="1:27" ht="12.75">
      <c r="A39" s="5" t="s">
        <v>42</v>
      </c>
      <c r="B39" s="3"/>
      <c r="C39" s="22">
        <v>247385</v>
      </c>
      <c r="D39" s="22"/>
      <c r="E39" s="23">
        <v>10354237</v>
      </c>
      <c r="F39" s="24">
        <v>10254237</v>
      </c>
      <c r="G39" s="24"/>
      <c r="H39" s="24"/>
      <c r="I39" s="24"/>
      <c r="J39" s="24"/>
      <c r="K39" s="24"/>
      <c r="L39" s="24"/>
      <c r="M39" s="24"/>
      <c r="N39" s="24"/>
      <c r="O39" s="24"/>
      <c r="P39" s="24">
        <v>23510</v>
      </c>
      <c r="Q39" s="24"/>
      <c r="R39" s="24">
        <v>23510</v>
      </c>
      <c r="S39" s="24"/>
      <c r="T39" s="24"/>
      <c r="U39" s="24"/>
      <c r="V39" s="24"/>
      <c r="W39" s="24">
        <v>23510</v>
      </c>
      <c r="X39" s="24">
        <v>7690677</v>
      </c>
      <c r="Y39" s="24">
        <v>-7667167</v>
      </c>
      <c r="Z39" s="6">
        <v>-99.69</v>
      </c>
      <c r="AA39" s="22">
        <v>10254237</v>
      </c>
    </row>
    <row r="40" spans="1:27" ht="12.75">
      <c r="A40" s="5" t="s">
        <v>43</v>
      </c>
      <c r="B40" s="3"/>
      <c r="C40" s="22">
        <v>17420977</v>
      </c>
      <c r="D40" s="22"/>
      <c r="E40" s="23">
        <v>59564307</v>
      </c>
      <c r="F40" s="24">
        <v>54136817</v>
      </c>
      <c r="G40" s="24">
        <v>48912</v>
      </c>
      <c r="H40" s="24">
        <v>52506</v>
      </c>
      <c r="I40" s="24">
        <v>237040</v>
      </c>
      <c r="J40" s="24">
        <v>338458</v>
      </c>
      <c r="K40" s="24">
        <v>8332</v>
      </c>
      <c r="L40" s="24"/>
      <c r="M40" s="24">
        <v>221525</v>
      </c>
      <c r="N40" s="24">
        <v>229857</v>
      </c>
      <c r="O40" s="24">
        <v>16402</v>
      </c>
      <c r="P40" s="24">
        <v>91395</v>
      </c>
      <c r="Q40" s="24">
        <v>352881</v>
      </c>
      <c r="R40" s="24">
        <v>460678</v>
      </c>
      <c r="S40" s="24"/>
      <c r="T40" s="24"/>
      <c r="U40" s="24"/>
      <c r="V40" s="24"/>
      <c r="W40" s="24">
        <v>1028993</v>
      </c>
      <c r="X40" s="24">
        <v>40602605</v>
      </c>
      <c r="Y40" s="24">
        <v>-39573612</v>
      </c>
      <c r="Z40" s="6">
        <v>-97.47</v>
      </c>
      <c r="AA40" s="22">
        <v>54136817</v>
      </c>
    </row>
    <row r="41" spans="1:27" ht="12.75">
      <c r="A41" s="5" t="s">
        <v>44</v>
      </c>
      <c r="B41" s="3"/>
      <c r="C41" s="22"/>
      <c r="D41" s="22"/>
      <c r="E41" s="23">
        <v>943294</v>
      </c>
      <c r="F41" s="24">
        <v>943294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707464</v>
      </c>
      <c r="Y41" s="24">
        <v>-707464</v>
      </c>
      <c r="Z41" s="6">
        <v>-100</v>
      </c>
      <c r="AA41" s="22">
        <v>943294</v>
      </c>
    </row>
    <row r="42" spans="1:27" ht="12.75">
      <c r="A42" s="2" t="s">
        <v>45</v>
      </c>
      <c r="B42" s="8"/>
      <c r="C42" s="19">
        <f aca="true" t="shared" si="8" ref="C42:Y42">SUM(C43:C46)</f>
        <v>10526883</v>
      </c>
      <c r="D42" s="19">
        <f>SUM(D43:D46)</f>
        <v>0</v>
      </c>
      <c r="E42" s="20">
        <f t="shared" si="8"/>
        <v>43705423</v>
      </c>
      <c r="F42" s="21">
        <f t="shared" si="8"/>
        <v>43761445</v>
      </c>
      <c r="G42" s="21">
        <f t="shared" si="8"/>
        <v>218375</v>
      </c>
      <c r="H42" s="21">
        <f t="shared" si="8"/>
        <v>0</v>
      </c>
      <c r="I42" s="21">
        <f t="shared" si="8"/>
        <v>211742</v>
      </c>
      <c r="J42" s="21">
        <f t="shared" si="8"/>
        <v>430117</v>
      </c>
      <c r="K42" s="21">
        <f t="shared" si="8"/>
        <v>0</v>
      </c>
      <c r="L42" s="21">
        <f t="shared" si="8"/>
        <v>20470</v>
      </c>
      <c r="M42" s="21">
        <f t="shared" si="8"/>
        <v>2447539</v>
      </c>
      <c r="N42" s="21">
        <f t="shared" si="8"/>
        <v>2468009</v>
      </c>
      <c r="O42" s="21">
        <f t="shared" si="8"/>
        <v>2328941</v>
      </c>
      <c r="P42" s="21">
        <f t="shared" si="8"/>
        <v>33050</v>
      </c>
      <c r="Q42" s="21">
        <f t="shared" si="8"/>
        <v>1037827</v>
      </c>
      <c r="R42" s="21">
        <f t="shared" si="8"/>
        <v>3399818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6297944</v>
      </c>
      <c r="X42" s="21">
        <f t="shared" si="8"/>
        <v>32821081</v>
      </c>
      <c r="Y42" s="21">
        <f t="shared" si="8"/>
        <v>-26523137</v>
      </c>
      <c r="Z42" s="4">
        <f>+IF(X42&lt;&gt;0,+(Y42/X42)*100,0)</f>
        <v>-80.81128406465345</v>
      </c>
      <c r="AA42" s="19">
        <f>SUM(AA43:AA46)</f>
        <v>43761445</v>
      </c>
    </row>
    <row r="43" spans="1:27" ht="12.75">
      <c r="A43" s="5" t="s">
        <v>46</v>
      </c>
      <c r="B43" s="3"/>
      <c r="C43" s="22">
        <v>12882445</v>
      </c>
      <c r="D43" s="22"/>
      <c r="E43" s="23">
        <v>36482153</v>
      </c>
      <c r="F43" s="24">
        <v>36482153</v>
      </c>
      <c r="G43" s="24">
        <v>216202</v>
      </c>
      <c r="H43" s="24"/>
      <c r="I43" s="24"/>
      <c r="J43" s="24">
        <v>216202</v>
      </c>
      <c r="K43" s="24"/>
      <c r="L43" s="24"/>
      <c r="M43" s="24">
        <v>2447539</v>
      </c>
      <c r="N43" s="24">
        <v>2447539</v>
      </c>
      <c r="O43" s="24">
        <v>2328941</v>
      </c>
      <c r="P43" s="24">
        <v>8376</v>
      </c>
      <c r="Q43" s="24">
        <v>814164</v>
      </c>
      <c r="R43" s="24">
        <v>3151481</v>
      </c>
      <c r="S43" s="24"/>
      <c r="T43" s="24"/>
      <c r="U43" s="24"/>
      <c r="V43" s="24"/>
      <c r="W43" s="24">
        <v>5815222</v>
      </c>
      <c r="X43" s="24">
        <v>27361616</v>
      </c>
      <c r="Y43" s="24">
        <v>-21546394</v>
      </c>
      <c r="Z43" s="6">
        <v>-78.75</v>
      </c>
      <c r="AA43" s="22">
        <v>36482153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-2355562</v>
      </c>
      <c r="D46" s="22"/>
      <c r="E46" s="23">
        <v>7223270</v>
      </c>
      <c r="F46" s="24">
        <v>7279292</v>
      </c>
      <c r="G46" s="24">
        <v>2173</v>
      </c>
      <c r="H46" s="24"/>
      <c r="I46" s="24">
        <v>211742</v>
      </c>
      <c r="J46" s="24">
        <v>213915</v>
      </c>
      <c r="K46" s="24"/>
      <c r="L46" s="24">
        <v>20470</v>
      </c>
      <c r="M46" s="24"/>
      <c r="N46" s="24">
        <v>20470</v>
      </c>
      <c r="O46" s="24"/>
      <c r="P46" s="24">
        <v>24674</v>
      </c>
      <c r="Q46" s="24">
        <v>223663</v>
      </c>
      <c r="R46" s="24">
        <v>248337</v>
      </c>
      <c r="S46" s="24"/>
      <c r="T46" s="24"/>
      <c r="U46" s="24"/>
      <c r="V46" s="24"/>
      <c r="W46" s="24">
        <v>482722</v>
      </c>
      <c r="X46" s="24">
        <v>5459465</v>
      </c>
      <c r="Y46" s="24">
        <v>-4976743</v>
      </c>
      <c r="Z46" s="6">
        <v>-91.16</v>
      </c>
      <c r="AA46" s="22">
        <v>7279292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105746151</v>
      </c>
      <c r="D48" s="40">
        <f>+D28+D32+D38+D42+D47</f>
        <v>0</v>
      </c>
      <c r="E48" s="41">
        <f t="shared" si="9"/>
        <v>225725083</v>
      </c>
      <c r="F48" s="42">
        <f t="shared" si="9"/>
        <v>226116015</v>
      </c>
      <c r="G48" s="42">
        <f t="shared" si="9"/>
        <v>2771878</v>
      </c>
      <c r="H48" s="42">
        <f t="shared" si="9"/>
        <v>1508545</v>
      </c>
      <c r="I48" s="42">
        <f t="shared" si="9"/>
        <v>1894344</v>
      </c>
      <c r="J48" s="42">
        <f t="shared" si="9"/>
        <v>6174767</v>
      </c>
      <c r="K48" s="42">
        <f t="shared" si="9"/>
        <v>168389</v>
      </c>
      <c r="L48" s="42">
        <f t="shared" si="9"/>
        <v>21118</v>
      </c>
      <c r="M48" s="42">
        <f t="shared" si="9"/>
        <v>2707007</v>
      </c>
      <c r="N48" s="42">
        <f t="shared" si="9"/>
        <v>2896514</v>
      </c>
      <c r="O48" s="42">
        <f t="shared" si="9"/>
        <v>3691542</v>
      </c>
      <c r="P48" s="42">
        <f t="shared" si="9"/>
        <v>2758881</v>
      </c>
      <c r="Q48" s="42">
        <f t="shared" si="9"/>
        <v>2667923</v>
      </c>
      <c r="R48" s="42">
        <f t="shared" si="9"/>
        <v>9118346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18189627</v>
      </c>
      <c r="X48" s="42">
        <f t="shared" si="9"/>
        <v>169586961</v>
      </c>
      <c r="Y48" s="42">
        <f t="shared" si="9"/>
        <v>-151397334</v>
      </c>
      <c r="Z48" s="43">
        <f>+IF(X48&lt;&gt;0,+(Y48/X48)*100,0)</f>
        <v>-89.2741594679558</v>
      </c>
      <c r="AA48" s="40">
        <f>+AA28+AA32+AA38+AA42+AA47</f>
        <v>226116015</v>
      </c>
    </row>
    <row r="49" spans="1:27" ht="12.75">
      <c r="A49" s="14" t="s">
        <v>96</v>
      </c>
      <c r="B49" s="15"/>
      <c r="C49" s="44">
        <f aca="true" t="shared" si="10" ref="C49:Y49">+C25-C48</f>
        <v>-65106209</v>
      </c>
      <c r="D49" s="44">
        <f>+D25-D48</f>
        <v>0</v>
      </c>
      <c r="E49" s="45">
        <f t="shared" si="10"/>
        <v>15345625</v>
      </c>
      <c r="F49" s="46">
        <f t="shared" si="10"/>
        <v>24620800</v>
      </c>
      <c r="G49" s="46">
        <f t="shared" si="10"/>
        <v>1955305</v>
      </c>
      <c r="H49" s="46">
        <f t="shared" si="10"/>
        <v>-1498292</v>
      </c>
      <c r="I49" s="46">
        <f t="shared" si="10"/>
        <v>2958684</v>
      </c>
      <c r="J49" s="46">
        <f t="shared" si="10"/>
        <v>3415697</v>
      </c>
      <c r="K49" s="46">
        <f t="shared" si="10"/>
        <v>4921857</v>
      </c>
      <c r="L49" s="46">
        <f t="shared" si="10"/>
        <v>4444880</v>
      </c>
      <c r="M49" s="46">
        <f t="shared" si="10"/>
        <v>6128458</v>
      </c>
      <c r="N49" s="46">
        <f t="shared" si="10"/>
        <v>15495195</v>
      </c>
      <c r="O49" s="46">
        <f t="shared" si="10"/>
        <v>1316705</v>
      </c>
      <c r="P49" s="46">
        <f t="shared" si="10"/>
        <v>2392436</v>
      </c>
      <c r="Q49" s="46">
        <f t="shared" si="10"/>
        <v>25982724</v>
      </c>
      <c r="R49" s="46">
        <f t="shared" si="10"/>
        <v>29691865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48602757</v>
      </c>
      <c r="X49" s="46">
        <f>IF(F25=F48,0,X25-X48)</f>
        <v>18465625</v>
      </c>
      <c r="Y49" s="46">
        <f t="shared" si="10"/>
        <v>30137132</v>
      </c>
      <c r="Z49" s="47">
        <f>+IF(X49&lt;&gt;0,+(Y49/X49)*100,0)</f>
        <v>163.2066718564901</v>
      </c>
      <c r="AA49" s="44">
        <f>+AA25-AA48</f>
        <v>24620800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154894239</v>
      </c>
      <c r="D5" s="19">
        <f>SUM(D6:D8)</f>
        <v>0</v>
      </c>
      <c r="E5" s="20">
        <f t="shared" si="0"/>
        <v>167289934</v>
      </c>
      <c r="F5" s="21">
        <f t="shared" si="0"/>
        <v>168589604</v>
      </c>
      <c r="G5" s="21">
        <f t="shared" si="0"/>
        <v>70035305</v>
      </c>
      <c r="H5" s="21">
        <f t="shared" si="0"/>
        <v>3651263</v>
      </c>
      <c r="I5" s="21">
        <f t="shared" si="0"/>
        <v>954414</v>
      </c>
      <c r="J5" s="21">
        <f t="shared" si="0"/>
        <v>74640982</v>
      </c>
      <c r="K5" s="21">
        <f t="shared" si="0"/>
        <v>1528642</v>
      </c>
      <c r="L5" s="21">
        <f t="shared" si="0"/>
        <v>938173</v>
      </c>
      <c r="M5" s="21">
        <f t="shared" si="0"/>
        <v>26980987</v>
      </c>
      <c r="N5" s="21">
        <f t="shared" si="0"/>
        <v>29447802</v>
      </c>
      <c r="O5" s="21">
        <f t="shared" si="0"/>
        <v>855690</v>
      </c>
      <c r="P5" s="21">
        <f t="shared" si="0"/>
        <v>1426003</v>
      </c>
      <c r="Q5" s="21">
        <f t="shared" si="0"/>
        <v>21598269</v>
      </c>
      <c r="R5" s="21">
        <f t="shared" si="0"/>
        <v>23879962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127968746</v>
      </c>
      <c r="X5" s="21">
        <f t="shared" si="0"/>
        <v>126442199</v>
      </c>
      <c r="Y5" s="21">
        <f t="shared" si="0"/>
        <v>1526547</v>
      </c>
      <c r="Z5" s="4">
        <f>+IF(X5&lt;&gt;0,+(Y5/X5)*100,0)</f>
        <v>1.2073081709058222</v>
      </c>
      <c r="AA5" s="19">
        <f>SUM(AA6:AA8)</f>
        <v>168589604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154894239</v>
      </c>
      <c r="D7" s="25"/>
      <c r="E7" s="26">
        <v>167289934</v>
      </c>
      <c r="F7" s="27">
        <v>168589604</v>
      </c>
      <c r="G7" s="27">
        <v>70035305</v>
      </c>
      <c r="H7" s="27">
        <v>3651263</v>
      </c>
      <c r="I7" s="27">
        <v>954414</v>
      </c>
      <c r="J7" s="27">
        <v>74640982</v>
      </c>
      <c r="K7" s="27">
        <v>1528642</v>
      </c>
      <c r="L7" s="27">
        <v>938173</v>
      </c>
      <c r="M7" s="27">
        <v>26980987</v>
      </c>
      <c r="N7" s="27">
        <v>29447802</v>
      </c>
      <c r="O7" s="27">
        <v>855690</v>
      </c>
      <c r="P7" s="27">
        <v>1426003</v>
      </c>
      <c r="Q7" s="27">
        <v>21598269</v>
      </c>
      <c r="R7" s="27">
        <v>23879962</v>
      </c>
      <c r="S7" s="27"/>
      <c r="T7" s="27"/>
      <c r="U7" s="27"/>
      <c r="V7" s="27"/>
      <c r="W7" s="27">
        <v>127968746</v>
      </c>
      <c r="X7" s="27">
        <v>126442199</v>
      </c>
      <c r="Y7" s="27">
        <v>1526547</v>
      </c>
      <c r="Z7" s="7">
        <v>1.21</v>
      </c>
      <c r="AA7" s="25">
        <v>168589604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455355</v>
      </c>
      <c r="D9" s="19">
        <f>SUM(D10:D14)</f>
        <v>0</v>
      </c>
      <c r="E9" s="20">
        <f t="shared" si="1"/>
        <v>670404</v>
      </c>
      <c r="F9" s="21">
        <f t="shared" si="1"/>
        <v>728564</v>
      </c>
      <c r="G9" s="21">
        <f t="shared" si="1"/>
        <v>2432</v>
      </c>
      <c r="H9" s="21">
        <f t="shared" si="1"/>
        <v>5121</v>
      </c>
      <c r="I9" s="21">
        <f t="shared" si="1"/>
        <v>500000</v>
      </c>
      <c r="J9" s="21">
        <f t="shared" si="1"/>
        <v>507553</v>
      </c>
      <c r="K9" s="21">
        <f t="shared" si="1"/>
        <v>2174</v>
      </c>
      <c r="L9" s="21">
        <f t="shared" si="1"/>
        <v>2174</v>
      </c>
      <c r="M9" s="21">
        <f t="shared" si="1"/>
        <v>3800</v>
      </c>
      <c r="N9" s="21">
        <f t="shared" si="1"/>
        <v>8148</v>
      </c>
      <c r="O9" s="21">
        <f t="shared" si="1"/>
        <v>3299</v>
      </c>
      <c r="P9" s="21">
        <f t="shared" si="1"/>
        <v>3299</v>
      </c>
      <c r="Q9" s="21">
        <f t="shared" si="1"/>
        <v>3299</v>
      </c>
      <c r="R9" s="21">
        <f t="shared" si="1"/>
        <v>9897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525598</v>
      </c>
      <c r="X9" s="21">
        <f t="shared" si="1"/>
        <v>546422</v>
      </c>
      <c r="Y9" s="21">
        <f t="shared" si="1"/>
        <v>-20824</v>
      </c>
      <c r="Z9" s="4">
        <f>+IF(X9&lt;&gt;0,+(Y9/X9)*100,0)</f>
        <v>-3.8109739358956998</v>
      </c>
      <c r="AA9" s="19">
        <f>SUM(AA10:AA14)</f>
        <v>728564</v>
      </c>
    </row>
    <row r="10" spans="1:27" ht="12.75">
      <c r="A10" s="5" t="s">
        <v>36</v>
      </c>
      <c r="B10" s="3"/>
      <c r="C10" s="22">
        <v>455355</v>
      </c>
      <c r="D10" s="22"/>
      <c r="E10" s="23">
        <v>649364</v>
      </c>
      <c r="F10" s="24">
        <v>728564</v>
      </c>
      <c r="G10" s="24">
        <v>2432</v>
      </c>
      <c r="H10" s="24">
        <v>5121</v>
      </c>
      <c r="I10" s="24">
        <v>500000</v>
      </c>
      <c r="J10" s="24">
        <v>507553</v>
      </c>
      <c r="K10" s="24">
        <v>2174</v>
      </c>
      <c r="L10" s="24">
        <v>2174</v>
      </c>
      <c r="M10" s="24">
        <v>3800</v>
      </c>
      <c r="N10" s="24">
        <v>8148</v>
      </c>
      <c r="O10" s="24">
        <v>3299</v>
      </c>
      <c r="P10" s="24">
        <v>3299</v>
      </c>
      <c r="Q10" s="24">
        <v>3299</v>
      </c>
      <c r="R10" s="24">
        <v>9897</v>
      </c>
      <c r="S10" s="24"/>
      <c r="T10" s="24"/>
      <c r="U10" s="24"/>
      <c r="V10" s="24"/>
      <c r="W10" s="24">
        <v>525598</v>
      </c>
      <c r="X10" s="24">
        <v>546422</v>
      </c>
      <c r="Y10" s="24">
        <v>-20824</v>
      </c>
      <c r="Z10" s="6">
        <v>-3.81</v>
      </c>
      <c r="AA10" s="22">
        <v>728564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>
        <v>21040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3266547</v>
      </c>
      <c r="D15" s="19">
        <f>SUM(D16:D18)</f>
        <v>0</v>
      </c>
      <c r="E15" s="20">
        <f t="shared" si="2"/>
        <v>8615862</v>
      </c>
      <c r="F15" s="21">
        <f t="shared" si="2"/>
        <v>4247527</v>
      </c>
      <c r="G15" s="21">
        <f t="shared" si="2"/>
        <v>314179</v>
      </c>
      <c r="H15" s="21">
        <f t="shared" si="2"/>
        <v>257188</v>
      </c>
      <c r="I15" s="21">
        <f t="shared" si="2"/>
        <v>208607</v>
      </c>
      <c r="J15" s="21">
        <f t="shared" si="2"/>
        <v>779974</v>
      </c>
      <c r="K15" s="21">
        <f t="shared" si="2"/>
        <v>290714</v>
      </c>
      <c r="L15" s="21">
        <f t="shared" si="2"/>
        <v>274349</v>
      </c>
      <c r="M15" s="21">
        <f t="shared" si="2"/>
        <v>179606</v>
      </c>
      <c r="N15" s="21">
        <f t="shared" si="2"/>
        <v>744669</v>
      </c>
      <c r="O15" s="21">
        <f t="shared" si="2"/>
        <v>97118</v>
      </c>
      <c r="P15" s="21">
        <f t="shared" si="2"/>
        <v>205667</v>
      </c>
      <c r="Q15" s="21">
        <f t="shared" si="2"/>
        <v>223501</v>
      </c>
      <c r="R15" s="21">
        <f t="shared" si="2"/>
        <v>526286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2050929</v>
      </c>
      <c r="X15" s="21">
        <f t="shared" si="2"/>
        <v>3185644</v>
      </c>
      <c r="Y15" s="21">
        <f t="shared" si="2"/>
        <v>-1134715</v>
      </c>
      <c r="Z15" s="4">
        <f>+IF(X15&lt;&gt;0,+(Y15/X15)*100,0)</f>
        <v>-35.619642370585034</v>
      </c>
      <c r="AA15" s="19">
        <f>SUM(AA16:AA18)</f>
        <v>4247527</v>
      </c>
    </row>
    <row r="16" spans="1:27" ht="12.75">
      <c r="A16" s="5" t="s">
        <v>42</v>
      </c>
      <c r="B16" s="3"/>
      <c r="C16" s="22">
        <v>63094</v>
      </c>
      <c r="D16" s="22"/>
      <c r="E16" s="23">
        <v>219938</v>
      </c>
      <c r="F16" s="24">
        <v>219938</v>
      </c>
      <c r="G16" s="24">
        <v>1078</v>
      </c>
      <c r="H16" s="24">
        <v>3740</v>
      </c>
      <c r="I16" s="24"/>
      <c r="J16" s="24">
        <v>4818</v>
      </c>
      <c r="K16" s="24">
        <v>29436</v>
      </c>
      <c r="L16" s="24">
        <v>22492</v>
      </c>
      <c r="M16" s="24">
        <v>45329</v>
      </c>
      <c r="N16" s="24">
        <v>97257</v>
      </c>
      <c r="O16" s="24"/>
      <c r="P16" s="24">
        <v>1158</v>
      </c>
      <c r="Q16" s="24"/>
      <c r="R16" s="24">
        <v>1158</v>
      </c>
      <c r="S16" s="24"/>
      <c r="T16" s="24"/>
      <c r="U16" s="24"/>
      <c r="V16" s="24"/>
      <c r="W16" s="24">
        <v>103233</v>
      </c>
      <c r="X16" s="24">
        <v>164954</v>
      </c>
      <c r="Y16" s="24">
        <v>-61721</v>
      </c>
      <c r="Z16" s="6">
        <v>-37.42</v>
      </c>
      <c r="AA16" s="22">
        <v>219938</v>
      </c>
    </row>
    <row r="17" spans="1:27" ht="12.75">
      <c r="A17" s="5" t="s">
        <v>43</v>
      </c>
      <c r="B17" s="3"/>
      <c r="C17" s="22">
        <v>3203453</v>
      </c>
      <c r="D17" s="22"/>
      <c r="E17" s="23">
        <v>8395924</v>
      </c>
      <c r="F17" s="24">
        <v>4027589</v>
      </c>
      <c r="G17" s="24">
        <v>313101</v>
      </c>
      <c r="H17" s="24">
        <v>253448</v>
      </c>
      <c r="I17" s="24">
        <v>208607</v>
      </c>
      <c r="J17" s="24">
        <v>775156</v>
      </c>
      <c r="K17" s="24">
        <v>261278</v>
      </c>
      <c r="L17" s="24">
        <v>251857</v>
      </c>
      <c r="M17" s="24">
        <v>134277</v>
      </c>
      <c r="N17" s="24">
        <v>647412</v>
      </c>
      <c r="O17" s="24">
        <v>97118</v>
      </c>
      <c r="P17" s="24">
        <v>204509</v>
      </c>
      <c r="Q17" s="24">
        <v>223501</v>
      </c>
      <c r="R17" s="24">
        <v>525128</v>
      </c>
      <c r="S17" s="24"/>
      <c r="T17" s="24"/>
      <c r="U17" s="24"/>
      <c r="V17" s="24"/>
      <c r="W17" s="24">
        <v>1947696</v>
      </c>
      <c r="X17" s="24">
        <v>3020690</v>
      </c>
      <c r="Y17" s="24">
        <v>-1072994</v>
      </c>
      <c r="Z17" s="6">
        <v>-35.52</v>
      </c>
      <c r="AA17" s="22">
        <v>4027589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7156557</v>
      </c>
      <c r="D19" s="19">
        <f>SUM(D20:D23)</f>
        <v>0</v>
      </c>
      <c r="E19" s="20">
        <f t="shared" si="3"/>
        <v>694613</v>
      </c>
      <c r="F19" s="21">
        <f t="shared" si="3"/>
        <v>694613</v>
      </c>
      <c r="G19" s="21">
        <f t="shared" si="3"/>
        <v>124800</v>
      </c>
      <c r="H19" s="21">
        <f t="shared" si="3"/>
        <v>125613</v>
      </c>
      <c r="I19" s="21">
        <f t="shared" si="3"/>
        <v>124074</v>
      </c>
      <c r="J19" s="21">
        <f t="shared" si="3"/>
        <v>374487</v>
      </c>
      <c r="K19" s="21">
        <f t="shared" si="3"/>
        <v>125682</v>
      </c>
      <c r="L19" s="21">
        <f t="shared" si="3"/>
        <v>124569</v>
      </c>
      <c r="M19" s="21">
        <f t="shared" si="3"/>
        <v>124135</v>
      </c>
      <c r="N19" s="21">
        <f t="shared" si="3"/>
        <v>374386</v>
      </c>
      <c r="O19" s="21">
        <f t="shared" si="3"/>
        <v>123622</v>
      </c>
      <c r="P19" s="21">
        <f t="shared" si="3"/>
        <v>125703</v>
      </c>
      <c r="Q19" s="21">
        <f t="shared" si="3"/>
        <v>128138</v>
      </c>
      <c r="R19" s="21">
        <f t="shared" si="3"/>
        <v>377463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1126336</v>
      </c>
      <c r="X19" s="21">
        <f t="shared" si="3"/>
        <v>520961</v>
      </c>
      <c r="Y19" s="21">
        <f t="shared" si="3"/>
        <v>605375</v>
      </c>
      <c r="Z19" s="4">
        <f>+IF(X19&lt;&gt;0,+(Y19/X19)*100,0)</f>
        <v>116.20351619411049</v>
      </c>
      <c r="AA19" s="19">
        <f>SUM(AA20:AA23)</f>
        <v>694613</v>
      </c>
    </row>
    <row r="20" spans="1:27" ht="12.75">
      <c r="A20" s="5" t="s">
        <v>46</v>
      </c>
      <c r="B20" s="3"/>
      <c r="C20" s="22">
        <v>6332000</v>
      </c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>
        <v>18835</v>
      </c>
      <c r="D22" s="25"/>
      <c r="E22" s="26">
        <v>58933</v>
      </c>
      <c r="F22" s="27">
        <v>58933</v>
      </c>
      <c r="G22" s="27">
        <v>1361</v>
      </c>
      <c r="H22" s="27">
        <v>2174</v>
      </c>
      <c r="I22" s="27">
        <v>635</v>
      </c>
      <c r="J22" s="27">
        <v>4170</v>
      </c>
      <c r="K22" s="27">
        <v>2243</v>
      </c>
      <c r="L22" s="27">
        <v>1130</v>
      </c>
      <c r="M22" s="27">
        <v>696</v>
      </c>
      <c r="N22" s="27">
        <v>4069</v>
      </c>
      <c r="O22" s="27">
        <v>1948</v>
      </c>
      <c r="P22" s="27">
        <v>1704</v>
      </c>
      <c r="Q22" s="27">
        <v>1739</v>
      </c>
      <c r="R22" s="27">
        <v>5391</v>
      </c>
      <c r="S22" s="27"/>
      <c r="T22" s="27"/>
      <c r="U22" s="27"/>
      <c r="V22" s="27"/>
      <c r="W22" s="27">
        <v>13630</v>
      </c>
      <c r="X22" s="27">
        <v>44200</v>
      </c>
      <c r="Y22" s="27">
        <v>-30570</v>
      </c>
      <c r="Z22" s="7">
        <v>-69.16</v>
      </c>
      <c r="AA22" s="25">
        <v>58933</v>
      </c>
    </row>
    <row r="23" spans="1:27" ht="12.75">
      <c r="A23" s="5" t="s">
        <v>49</v>
      </c>
      <c r="B23" s="3"/>
      <c r="C23" s="22">
        <v>805722</v>
      </c>
      <c r="D23" s="22"/>
      <c r="E23" s="23">
        <v>635680</v>
      </c>
      <c r="F23" s="24">
        <v>635680</v>
      </c>
      <c r="G23" s="24">
        <v>123439</v>
      </c>
      <c r="H23" s="24">
        <v>123439</v>
      </c>
      <c r="I23" s="24">
        <v>123439</v>
      </c>
      <c r="J23" s="24">
        <v>370317</v>
      </c>
      <c r="K23" s="24">
        <v>123439</v>
      </c>
      <c r="L23" s="24">
        <v>123439</v>
      </c>
      <c r="M23" s="24">
        <v>123439</v>
      </c>
      <c r="N23" s="24">
        <v>370317</v>
      </c>
      <c r="O23" s="24">
        <v>121674</v>
      </c>
      <c r="P23" s="24">
        <v>123999</v>
      </c>
      <c r="Q23" s="24">
        <v>126399</v>
      </c>
      <c r="R23" s="24">
        <v>372072</v>
      </c>
      <c r="S23" s="24"/>
      <c r="T23" s="24"/>
      <c r="U23" s="24"/>
      <c r="V23" s="24"/>
      <c r="W23" s="24">
        <v>1112706</v>
      </c>
      <c r="X23" s="24">
        <v>476761</v>
      </c>
      <c r="Y23" s="24">
        <v>635945</v>
      </c>
      <c r="Z23" s="6">
        <v>133.39</v>
      </c>
      <c r="AA23" s="22">
        <v>635680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165772698</v>
      </c>
      <c r="D25" s="40">
        <f>+D5+D9+D15+D19+D24</f>
        <v>0</v>
      </c>
      <c r="E25" s="41">
        <f t="shared" si="4"/>
        <v>177270813</v>
      </c>
      <c r="F25" s="42">
        <f t="shared" si="4"/>
        <v>174260308</v>
      </c>
      <c r="G25" s="42">
        <f t="shared" si="4"/>
        <v>70476716</v>
      </c>
      <c r="H25" s="42">
        <f t="shared" si="4"/>
        <v>4039185</v>
      </c>
      <c r="I25" s="42">
        <f t="shared" si="4"/>
        <v>1787095</v>
      </c>
      <c r="J25" s="42">
        <f t="shared" si="4"/>
        <v>76302996</v>
      </c>
      <c r="K25" s="42">
        <f t="shared" si="4"/>
        <v>1947212</v>
      </c>
      <c r="L25" s="42">
        <f t="shared" si="4"/>
        <v>1339265</v>
      </c>
      <c r="M25" s="42">
        <f t="shared" si="4"/>
        <v>27288528</v>
      </c>
      <c r="N25" s="42">
        <f t="shared" si="4"/>
        <v>30575005</v>
      </c>
      <c r="O25" s="42">
        <f t="shared" si="4"/>
        <v>1079729</v>
      </c>
      <c r="P25" s="42">
        <f t="shared" si="4"/>
        <v>1760672</v>
      </c>
      <c r="Q25" s="42">
        <f t="shared" si="4"/>
        <v>21953207</v>
      </c>
      <c r="R25" s="42">
        <f t="shared" si="4"/>
        <v>24793608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131671609</v>
      </c>
      <c r="X25" s="42">
        <f t="shared" si="4"/>
        <v>130695226</v>
      </c>
      <c r="Y25" s="42">
        <f t="shared" si="4"/>
        <v>976383</v>
      </c>
      <c r="Z25" s="43">
        <f>+IF(X25&lt;&gt;0,+(Y25/X25)*100,0)</f>
        <v>0.7470686037147217</v>
      </c>
      <c r="AA25" s="40">
        <f>+AA5+AA9+AA15+AA19+AA24</f>
        <v>174260308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100687607</v>
      </c>
      <c r="D28" s="19">
        <f>SUM(D29:D31)</f>
        <v>0</v>
      </c>
      <c r="E28" s="20">
        <f t="shared" si="5"/>
        <v>85297125</v>
      </c>
      <c r="F28" s="21">
        <f t="shared" si="5"/>
        <v>94259506</v>
      </c>
      <c r="G28" s="21">
        <f t="shared" si="5"/>
        <v>5254440</v>
      </c>
      <c r="H28" s="21">
        <f t="shared" si="5"/>
        <v>5244665</v>
      </c>
      <c r="I28" s="21">
        <f t="shared" si="5"/>
        <v>6396096</v>
      </c>
      <c r="J28" s="21">
        <f t="shared" si="5"/>
        <v>16895201</v>
      </c>
      <c r="K28" s="21">
        <f t="shared" si="5"/>
        <v>6365911</v>
      </c>
      <c r="L28" s="21">
        <f t="shared" si="5"/>
        <v>5903436</v>
      </c>
      <c r="M28" s="21">
        <f t="shared" si="5"/>
        <v>17145208</v>
      </c>
      <c r="N28" s="21">
        <f t="shared" si="5"/>
        <v>29414555</v>
      </c>
      <c r="O28" s="21">
        <f t="shared" si="5"/>
        <v>4431709</v>
      </c>
      <c r="P28" s="21">
        <f t="shared" si="5"/>
        <v>5106710</v>
      </c>
      <c r="Q28" s="21">
        <f t="shared" si="5"/>
        <v>10820356</v>
      </c>
      <c r="R28" s="21">
        <f t="shared" si="5"/>
        <v>20358775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66668531</v>
      </c>
      <c r="X28" s="21">
        <f t="shared" si="5"/>
        <v>70694608</v>
      </c>
      <c r="Y28" s="21">
        <f t="shared" si="5"/>
        <v>-4026077</v>
      </c>
      <c r="Z28" s="4">
        <f>+IF(X28&lt;&gt;0,+(Y28/X28)*100,0)</f>
        <v>-5.695026981407125</v>
      </c>
      <c r="AA28" s="19">
        <f>SUM(AA29:AA31)</f>
        <v>94259506</v>
      </c>
    </row>
    <row r="29" spans="1:27" ht="12.75">
      <c r="A29" s="5" t="s">
        <v>32</v>
      </c>
      <c r="B29" s="3"/>
      <c r="C29" s="22">
        <v>24267566</v>
      </c>
      <c r="D29" s="22"/>
      <c r="E29" s="23">
        <v>18851795</v>
      </c>
      <c r="F29" s="24">
        <v>21274108</v>
      </c>
      <c r="G29" s="24">
        <v>1471190</v>
      </c>
      <c r="H29" s="24">
        <v>1287114</v>
      </c>
      <c r="I29" s="24">
        <v>1930586</v>
      </c>
      <c r="J29" s="24">
        <v>4688890</v>
      </c>
      <c r="K29" s="24">
        <v>1682091</v>
      </c>
      <c r="L29" s="24">
        <v>1476439</v>
      </c>
      <c r="M29" s="24">
        <v>1868638</v>
      </c>
      <c r="N29" s="24">
        <v>5027168</v>
      </c>
      <c r="O29" s="24">
        <v>1298860</v>
      </c>
      <c r="P29" s="24">
        <v>1730529</v>
      </c>
      <c r="Q29" s="24">
        <v>1286118</v>
      </c>
      <c r="R29" s="24">
        <v>4315507</v>
      </c>
      <c r="S29" s="24"/>
      <c r="T29" s="24"/>
      <c r="U29" s="24"/>
      <c r="V29" s="24"/>
      <c r="W29" s="24">
        <v>14031565</v>
      </c>
      <c r="X29" s="24">
        <v>15955579</v>
      </c>
      <c r="Y29" s="24">
        <v>-1924014</v>
      </c>
      <c r="Z29" s="6">
        <v>-12.06</v>
      </c>
      <c r="AA29" s="22">
        <v>21274108</v>
      </c>
    </row>
    <row r="30" spans="1:27" ht="12.75">
      <c r="A30" s="5" t="s">
        <v>33</v>
      </c>
      <c r="B30" s="3"/>
      <c r="C30" s="25">
        <v>74620785</v>
      </c>
      <c r="D30" s="25"/>
      <c r="E30" s="26">
        <v>64443388</v>
      </c>
      <c r="F30" s="27">
        <v>71095059</v>
      </c>
      <c r="G30" s="27">
        <v>3625146</v>
      </c>
      <c r="H30" s="27">
        <v>3795672</v>
      </c>
      <c r="I30" s="27">
        <v>4129574</v>
      </c>
      <c r="J30" s="27">
        <v>11550392</v>
      </c>
      <c r="K30" s="27">
        <v>4473808</v>
      </c>
      <c r="L30" s="27">
        <v>4310353</v>
      </c>
      <c r="M30" s="27">
        <v>15107937</v>
      </c>
      <c r="N30" s="27">
        <v>23892098</v>
      </c>
      <c r="O30" s="27">
        <v>3017322</v>
      </c>
      <c r="P30" s="27">
        <v>3198842</v>
      </c>
      <c r="Q30" s="27">
        <v>9374944</v>
      </c>
      <c r="R30" s="27">
        <v>15591108</v>
      </c>
      <c r="S30" s="27"/>
      <c r="T30" s="27"/>
      <c r="U30" s="27"/>
      <c r="V30" s="27"/>
      <c r="W30" s="27">
        <v>51033598</v>
      </c>
      <c r="X30" s="27">
        <v>53321274</v>
      </c>
      <c r="Y30" s="27">
        <v>-2287676</v>
      </c>
      <c r="Z30" s="7">
        <v>-4.29</v>
      </c>
      <c r="AA30" s="25">
        <v>71095059</v>
      </c>
    </row>
    <row r="31" spans="1:27" ht="12.75">
      <c r="A31" s="5" t="s">
        <v>34</v>
      </c>
      <c r="B31" s="3"/>
      <c r="C31" s="22">
        <v>1799256</v>
      </c>
      <c r="D31" s="22"/>
      <c r="E31" s="23">
        <v>2001942</v>
      </c>
      <c r="F31" s="24">
        <v>1890339</v>
      </c>
      <c r="G31" s="24">
        <v>158104</v>
      </c>
      <c r="H31" s="24">
        <v>161879</v>
      </c>
      <c r="I31" s="24">
        <v>335936</v>
      </c>
      <c r="J31" s="24">
        <v>655919</v>
      </c>
      <c r="K31" s="24">
        <v>210012</v>
      </c>
      <c r="L31" s="24">
        <v>116644</v>
      </c>
      <c r="M31" s="24">
        <v>168633</v>
      </c>
      <c r="N31" s="24">
        <v>495289</v>
      </c>
      <c r="O31" s="24">
        <v>115527</v>
      </c>
      <c r="P31" s="24">
        <v>177339</v>
      </c>
      <c r="Q31" s="24">
        <v>159294</v>
      </c>
      <c r="R31" s="24">
        <v>452160</v>
      </c>
      <c r="S31" s="24"/>
      <c r="T31" s="24"/>
      <c r="U31" s="24"/>
      <c r="V31" s="24"/>
      <c r="W31" s="24">
        <v>1603368</v>
      </c>
      <c r="X31" s="24">
        <v>1417755</v>
      </c>
      <c r="Y31" s="24">
        <v>185613</v>
      </c>
      <c r="Z31" s="6">
        <v>13.09</v>
      </c>
      <c r="AA31" s="22">
        <v>1890339</v>
      </c>
    </row>
    <row r="32" spans="1:27" ht="12.75">
      <c r="A32" s="2" t="s">
        <v>35</v>
      </c>
      <c r="B32" s="3"/>
      <c r="C32" s="19">
        <f aca="true" t="shared" si="6" ref="C32:Y32">SUM(C33:C37)</f>
        <v>13899323</v>
      </c>
      <c r="D32" s="19">
        <f>SUM(D33:D37)</f>
        <v>0</v>
      </c>
      <c r="E32" s="20">
        <f t="shared" si="6"/>
        <v>15120445</v>
      </c>
      <c r="F32" s="21">
        <f t="shared" si="6"/>
        <v>14707453</v>
      </c>
      <c r="G32" s="21">
        <f t="shared" si="6"/>
        <v>976746</v>
      </c>
      <c r="H32" s="21">
        <f t="shared" si="6"/>
        <v>1002628</v>
      </c>
      <c r="I32" s="21">
        <f t="shared" si="6"/>
        <v>1225082</v>
      </c>
      <c r="J32" s="21">
        <f t="shared" si="6"/>
        <v>3204456</v>
      </c>
      <c r="K32" s="21">
        <f t="shared" si="6"/>
        <v>1531275</v>
      </c>
      <c r="L32" s="21">
        <f t="shared" si="6"/>
        <v>1103558</v>
      </c>
      <c r="M32" s="21">
        <f t="shared" si="6"/>
        <v>1743740</v>
      </c>
      <c r="N32" s="21">
        <f t="shared" si="6"/>
        <v>4378573</v>
      </c>
      <c r="O32" s="21">
        <f t="shared" si="6"/>
        <v>1080227</v>
      </c>
      <c r="P32" s="21">
        <f t="shared" si="6"/>
        <v>1028230</v>
      </c>
      <c r="Q32" s="21">
        <f t="shared" si="6"/>
        <v>1076396</v>
      </c>
      <c r="R32" s="21">
        <f t="shared" si="6"/>
        <v>3184853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10767882</v>
      </c>
      <c r="X32" s="21">
        <f t="shared" si="6"/>
        <v>11030578</v>
      </c>
      <c r="Y32" s="21">
        <f t="shared" si="6"/>
        <v>-262696</v>
      </c>
      <c r="Z32" s="4">
        <f>+IF(X32&lt;&gt;0,+(Y32/X32)*100,0)</f>
        <v>-2.3815252473623776</v>
      </c>
      <c r="AA32" s="19">
        <f>SUM(AA33:AA37)</f>
        <v>14707453</v>
      </c>
    </row>
    <row r="33" spans="1:27" ht="12.75">
      <c r="A33" s="5" t="s">
        <v>36</v>
      </c>
      <c r="B33" s="3"/>
      <c r="C33" s="22">
        <v>1928316</v>
      </c>
      <c r="D33" s="22"/>
      <c r="E33" s="23">
        <v>2314994</v>
      </c>
      <c r="F33" s="24">
        <v>1267293</v>
      </c>
      <c r="G33" s="24">
        <v>62335</v>
      </c>
      <c r="H33" s="24">
        <v>72646</v>
      </c>
      <c r="I33" s="24">
        <v>66468</v>
      </c>
      <c r="J33" s="24">
        <v>201449</v>
      </c>
      <c r="K33" s="24">
        <v>124690</v>
      </c>
      <c r="L33" s="24">
        <v>96845</v>
      </c>
      <c r="M33" s="24">
        <v>95176</v>
      </c>
      <c r="N33" s="24">
        <v>316711</v>
      </c>
      <c r="O33" s="24">
        <v>58215</v>
      </c>
      <c r="P33" s="24">
        <v>90921</v>
      </c>
      <c r="Q33" s="24">
        <v>57929</v>
      </c>
      <c r="R33" s="24">
        <v>207065</v>
      </c>
      <c r="S33" s="24"/>
      <c r="T33" s="24"/>
      <c r="U33" s="24"/>
      <c r="V33" s="24"/>
      <c r="W33" s="24">
        <v>725225</v>
      </c>
      <c r="X33" s="24">
        <v>950469</v>
      </c>
      <c r="Y33" s="24">
        <v>-225244</v>
      </c>
      <c r="Z33" s="6">
        <v>-23.7</v>
      </c>
      <c r="AA33" s="22">
        <v>1267293</v>
      </c>
    </row>
    <row r="34" spans="1:27" ht="12.75">
      <c r="A34" s="5" t="s">
        <v>37</v>
      </c>
      <c r="B34" s="3"/>
      <c r="C34" s="22">
        <v>1685016</v>
      </c>
      <c r="D34" s="22"/>
      <c r="E34" s="23">
        <v>1829862</v>
      </c>
      <c r="F34" s="24">
        <v>1972526</v>
      </c>
      <c r="G34" s="24">
        <v>146371</v>
      </c>
      <c r="H34" s="24">
        <v>135371</v>
      </c>
      <c r="I34" s="24">
        <v>204322</v>
      </c>
      <c r="J34" s="24">
        <v>486064</v>
      </c>
      <c r="K34" s="24">
        <v>143166</v>
      </c>
      <c r="L34" s="24">
        <v>137244</v>
      </c>
      <c r="M34" s="24">
        <v>296554</v>
      </c>
      <c r="N34" s="24">
        <v>576964</v>
      </c>
      <c r="O34" s="24">
        <v>131851</v>
      </c>
      <c r="P34" s="24">
        <v>141136</v>
      </c>
      <c r="Q34" s="24">
        <v>131851</v>
      </c>
      <c r="R34" s="24">
        <v>404838</v>
      </c>
      <c r="S34" s="24"/>
      <c r="T34" s="24"/>
      <c r="U34" s="24"/>
      <c r="V34" s="24"/>
      <c r="W34" s="24">
        <v>1467866</v>
      </c>
      <c r="X34" s="24">
        <v>1479395</v>
      </c>
      <c r="Y34" s="24">
        <v>-11529</v>
      </c>
      <c r="Z34" s="6">
        <v>-0.78</v>
      </c>
      <c r="AA34" s="22">
        <v>1972526</v>
      </c>
    </row>
    <row r="35" spans="1:27" ht="12.75">
      <c r="A35" s="5" t="s">
        <v>38</v>
      </c>
      <c r="B35" s="3"/>
      <c r="C35" s="22">
        <v>9012330</v>
      </c>
      <c r="D35" s="22"/>
      <c r="E35" s="23">
        <v>9634212</v>
      </c>
      <c r="F35" s="24">
        <v>9690830</v>
      </c>
      <c r="G35" s="24">
        <v>690723</v>
      </c>
      <c r="H35" s="24">
        <v>688844</v>
      </c>
      <c r="I35" s="24">
        <v>832074</v>
      </c>
      <c r="J35" s="24">
        <v>2211641</v>
      </c>
      <c r="K35" s="24">
        <v>996458</v>
      </c>
      <c r="L35" s="24">
        <v>633354</v>
      </c>
      <c r="M35" s="24">
        <v>1114516</v>
      </c>
      <c r="N35" s="24">
        <v>2744328</v>
      </c>
      <c r="O35" s="24">
        <v>812497</v>
      </c>
      <c r="P35" s="24">
        <v>718819</v>
      </c>
      <c r="Q35" s="24">
        <v>602571</v>
      </c>
      <c r="R35" s="24">
        <v>2133887</v>
      </c>
      <c r="S35" s="24"/>
      <c r="T35" s="24"/>
      <c r="U35" s="24"/>
      <c r="V35" s="24"/>
      <c r="W35" s="24">
        <v>7089856</v>
      </c>
      <c r="X35" s="24">
        <v>7268111</v>
      </c>
      <c r="Y35" s="24">
        <v>-178255</v>
      </c>
      <c r="Z35" s="6">
        <v>-2.45</v>
      </c>
      <c r="AA35" s="22">
        <v>9690830</v>
      </c>
    </row>
    <row r="36" spans="1:27" ht="12.75">
      <c r="A36" s="5" t="s">
        <v>39</v>
      </c>
      <c r="B36" s="3"/>
      <c r="C36" s="22">
        <v>1273661</v>
      </c>
      <c r="D36" s="22"/>
      <c r="E36" s="23">
        <v>1341377</v>
      </c>
      <c r="F36" s="24">
        <v>1776804</v>
      </c>
      <c r="G36" s="24">
        <v>77317</v>
      </c>
      <c r="H36" s="24">
        <v>105767</v>
      </c>
      <c r="I36" s="24">
        <v>122218</v>
      </c>
      <c r="J36" s="24">
        <v>305302</v>
      </c>
      <c r="K36" s="24">
        <v>266961</v>
      </c>
      <c r="L36" s="24">
        <v>236115</v>
      </c>
      <c r="M36" s="24">
        <v>237494</v>
      </c>
      <c r="N36" s="24">
        <v>740570</v>
      </c>
      <c r="O36" s="24">
        <v>77664</v>
      </c>
      <c r="P36" s="24">
        <v>77354</v>
      </c>
      <c r="Q36" s="24">
        <v>284045</v>
      </c>
      <c r="R36" s="24">
        <v>439063</v>
      </c>
      <c r="S36" s="24"/>
      <c r="T36" s="24"/>
      <c r="U36" s="24"/>
      <c r="V36" s="24"/>
      <c r="W36" s="24">
        <v>1484935</v>
      </c>
      <c r="X36" s="24">
        <v>1332603</v>
      </c>
      <c r="Y36" s="24">
        <v>152332</v>
      </c>
      <c r="Z36" s="6">
        <v>11.43</v>
      </c>
      <c r="AA36" s="22">
        <v>1776804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10255739</v>
      </c>
      <c r="D38" s="19">
        <f>SUM(D39:D41)</f>
        <v>0</v>
      </c>
      <c r="E38" s="20">
        <f t="shared" si="7"/>
        <v>8659516</v>
      </c>
      <c r="F38" s="21">
        <f t="shared" si="7"/>
        <v>12191223</v>
      </c>
      <c r="G38" s="21">
        <f t="shared" si="7"/>
        <v>970844</v>
      </c>
      <c r="H38" s="21">
        <f t="shared" si="7"/>
        <v>846221</v>
      </c>
      <c r="I38" s="21">
        <f t="shared" si="7"/>
        <v>976065</v>
      </c>
      <c r="J38" s="21">
        <f t="shared" si="7"/>
        <v>2793130</v>
      </c>
      <c r="K38" s="21">
        <f t="shared" si="7"/>
        <v>1051980</v>
      </c>
      <c r="L38" s="21">
        <f t="shared" si="7"/>
        <v>1039601</v>
      </c>
      <c r="M38" s="21">
        <f t="shared" si="7"/>
        <v>1397200</v>
      </c>
      <c r="N38" s="21">
        <f t="shared" si="7"/>
        <v>3488781</v>
      </c>
      <c r="O38" s="21">
        <f t="shared" si="7"/>
        <v>943712</v>
      </c>
      <c r="P38" s="21">
        <f t="shared" si="7"/>
        <v>864158</v>
      </c>
      <c r="Q38" s="21">
        <f t="shared" si="7"/>
        <v>1069494</v>
      </c>
      <c r="R38" s="21">
        <f t="shared" si="7"/>
        <v>2877364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9159275</v>
      </c>
      <c r="X38" s="21">
        <f t="shared" si="7"/>
        <v>9143412</v>
      </c>
      <c r="Y38" s="21">
        <f t="shared" si="7"/>
        <v>15863</v>
      </c>
      <c r="Z38" s="4">
        <f>+IF(X38&lt;&gt;0,+(Y38/X38)*100,0)</f>
        <v>0.17349103376288852</v>
      </c>
      <c r="AA38" s="19">
        <f>SUM(AA39:AA41)</f>
        <v>12191223</v>
      </c>
    </row>
    <row r="39" spans="1:27" ht="12.75">
      <c r="A39" s="5" t="s">
        <v>42</v>
      </c>
      <c r="B39" s="3"/>
      <c r="C39" s="22">
        <v>4759974</v>
      </c>
      <c r="D39" s="22"/>
      <c r="E39" s="23">
        <v>4852352</v>
      </c>
      <c r="F39" s="24">
        <v>5864528</v>
      </c>
      <c r="G39" s="24">
        <v>512272</v>
      </c>
      <c r="H39" s="24">
        <v>400187</v>
      </c>
      <c r="I39" s="24">
        <v>417262</v>
      </c>
      <c r="J39" s="24">
        <v>1329721</v>
      </c>
      <c r="K39" s="24">
        <v>385144</v>
      </c>
      <c r="L39" s="24">
        <v>500236</v>
      </c>
      <c r="M39" s="24">
        <v>561947</v>
      </c>
      <c r="N39" s="24">
        <v>1447327</v>
      </c>
      <c r="O39" s="24">
        <v>423724</v>
      </c>
      <c r="P39" s="24">
        <v>337057</v>
      </c>
      <c r="Q39" s="24">
        <v>560912</v>
      </c>
      <c r="R39" s="24">
        <v>1321693</v>
      </c>
      <c r="S39" s="24"/>
      <c r="T39" s="24"/>
      <c r="U39" s="24"/>
      <c r="V39" s="24"/>
      <c r="W39" s="24">
        <v>4098741</v>
      </c>
      <c r="X39" s="24">
        <v>4398392</v>
      </c>
      <c r="Y39" s="24">
        <v>-299651</v>
      </c>
      <c r="Z39" s="6">
        <v>-6.81</v>
      </c>
      <c r="AA39" s="22">
        <v>5864528</v>
      </c>
    </row>
    <row r="40" spans="1:27" ht="12.75">
      <c r="A40" s="5" t="s">
        <v>43</v>
      </c>
      <c r="B40" s="3"/>
      <c r="C40" s="22">
        <v>5495765</v>
      </c>
      <c r="D40" s="22"/>
      <c r="E40" s="23">
        <v>3807164</v>
      </c>
      <c r="F40" s="24">
        <v>6326695</v>
      </c>
      <c r="G40" s="24">
        <v>458572</v>
      </c>
      <c r="H40" s="24">
        <v>446034</v>
      </c>
      <c r="I40" s="24">
        <v>558803</v>
      </c>
      <c r="J40" s="24">
        <v>1463409</v>
      </c>
      <c r="K40" s="24">
        <v>666836</v>
      </c>
      <c r="L40" s="24">
        <v>539365</v>
      </c>
      <c r="M40" s="24">
        <v>835253</v>
      </c>
      <c r="N40" s="24">
        <v>2041454</v>
      </c>
      <c r="O40" s="24">
        <v>519988</v>
      </c>
      <c r="P40" s="24">
        <v>527101</v>
      </c>
      <c r="Q40" s="24">
        <v>508582</v>
      </c>
      <c r="R40" s="24">
        <v>1555671</v>
      </c>
      <c r="S40" s="24"/>
      <c r="T40" s="24"/>
      <c r="U40" s="24"/>
      <c r="V40" s="24"/>
      <c r="W40" s="24">
        <v>5060534</v>
      </c>
      <c r="X40" s="24">
        <v>4745020</v>
      </c>
      <c r="Y40" s="24">
        <v>315514</v>
      </c>
      <c r="Z40" s="6">
        <v>6.65</v>
      </c>
      <c r="AA40" s="22">
        <v>6326695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23071600</v>
      </c>
      <c r="D42" s="19">
        <f>SUM(D43:D46)</f>
        <v>0</v>
      </c>
      <c r="E42" s="20">
        <f t="shared" si="8"/>
        <v>18384518</v>
      </c>
      <c r="F42" s="21">
        <f t="shared" si="8"/>
        <v>19608149</v>
      </c>
      <c r="G42" s="21">
        <f t="shared" si="8"/>
        <v>1934080</v>
      </c>
      <c r="H42" s="21">
        <f t="shared" si="8"/>
        <v>1578288</v>
      </c>
      <c r="I42" s="21">
        <f t="shared" si="8"/>
        <v>1793828</v>
      </c>
      <c r="J42" s="21">
        <f t="shared" si="8"/>
        <v>5306196</v>
      </c>
      <c r="K42" s="21">
        <f t="shared" si="8"/>
        <v>1764944</v>
      </c>
      <c r="L42" s="21">
        <f t="shared" si="8"/>
        <v>1369644</v>
      </c>
      <c r="M42" s="21">
        <f t="shared" si="8"/>
        <v>1965869</v>
      </c>
      <c r="N42" s="21">
        <f t="shared" si="8"/>
        <v>5100457</v>
      </c>
      <c r="O42" s="21">
        <f t="shared" si="8"/>
        <v>1056959</v>
      </c>
      <c r="P42" s="21">
        <f t="shared" si="8"/>
        <v>1822890</v>
      </c>
      <c r="Q42" s="21">
        <f t="shared" si="8"/>
        <v>1500487</v>
      </c>
      <c r="R42" s="21">
        <f t="shared" si="8"/>
        <v>4380336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14786989</v>
      </c>
      <c r="X42" s="21">
        <f t="shared" si="8"/>
        <v>14706113</v>
      </c>
      <c r="Y42" s="21">
        <f t="shared" si="8"/>
        <v>80876</v>
      </c>
      <c r="Z42" s="4">
        <f>+IF(X42&lt;&gt;0,+(Y42/X42)*100,0)</f>
        <v>0.5499481746128293</v>
      </c>
      <c r="AA42" s="19">
        <f>SUM(AA43:AA46)</f>
        <v>19608149</v>
      </c>
    </row>
    <row r="43" spans="1:27" ht="12.75">
      <c r="A43" s="5" t="s">
        <v>46</v>
      </c>
      <c r="B43" s="3"/>
      <c r="C43" s="22">
        <v>10463778</v>
      </c>
      <c r="D43" s="22"/>
      <c r="E43" s="23">
        <v>5014066</v>
      </c>
      <c r="F43" s="24">
        <v>5802260</v>
      </c>
      <c r="G43" s="24">
        <v>360834</v>
      </c>
      <c r="H43" s="24">
        <v>593302</v>
      </c>
      <c r="I43" s="24">
        <v>569895</v>
      </c>
      <c r="J43" s="24">
        <v>1524031</v>
      </c>
      <c r="K43" s="24">
        <v>554843</v>
      </c>
      <c r="L43" s="24">
        <v>434847</v>
      </c>
      <c r="M43" s="24">
        <v>317484</v>
      </c>
      <c r="N43" s="24">
        <v>1307174</v>
      </c>
      <c r="O43" s="24">
        <v>148608</v>
      </c>
      <c r="P43" s="24">
        <v>931871</v>
      </c>
      <c r="Q43" s="24">
        <v>394385</v>
      </c>
      <c r="R43" s="24">
        <v>1474864</v>
      </c>
      <c r="S43" s="24"/>
      <c r="T43" s="24"/>
      <c r="U43" s="24"/>
      <c r="V43" s="24"/>
      <c r="W43" s="24">
        <v>4306069</v>
      </c>
      <c r="X43" s="24">
        <v>4351694</v>
      </c>
      <c r="Y43" s="24">
        <v>-45625</v>
      </c>
      <c r="Z43" s="6">
        <v>-1.05</v>
      </c>
      <c r="AA43" s="22">
        <v>5802260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12607822</v>
      </c>
      <c r="D46" s="22"/>
      <c r="E46" s="23">
        <v>13370452</v>
      </c>
      <c r="F46" s="24">
        <v>13805889</v>
      </c>
      <c r="G46" s="24">
        <v>1573246</v>
      </c>
      <c r="H46" s="24">
        <v>984986</v>
      </c>
      <c r="I46" s="24">
        <v>1223933</v>
      </c>
      <c r="J46" s="24">
        <v>3782165</v>
      </c>
      <c r="K46" s="24">
        <v>1210101</v>
      </c>
      <c r="L46" s="24">
        <v>934797</v>
      </c>
      <c r="M46" s="24">
        <v>1648385</v>
      </c>
      <c r="N46" s="24">
        <v>3793283</v>
      </c>
      <c r="O46" s="24">
        <v>908351</v>
      </c>
      <c r="P46" s="24">
        <v>891019</v>
      </c>
      <c r="Q46" s="24">
        <v>1106102</v>
      </c>
      <c r="R46" s="24">
        <v>2905472</v>
      </c>
      <c r="S46" s="24"/>
      <c r="T46" s="24"/>
      <c r="U46" s="24"/>
      <c r="V46" s="24"/>
      <c r="W46" s="24">
        <v>10480920</v>
      </c>
      <c r="X46" s="24">
        <v>10354419</v>
      </c>
      <c r="Y46" s="24">
        <v>126501</v>
      </c>
      <c r="Z46" s="6">
        <v>1.22</v>
      </c>
      <c r="AA46" s="22">
        <v>13805889</v>
      </c>
    </row>
    <row r="47" spans="1:27" ht="12.75">
      <c r="A47" s="2" t="s">
        <v>50</v>
      </c>
      <c r="B47" s="8" t="s">
        <v>51</v>
      </c>
      <c r="C47" s="19">
        <v>3962988</v>
      </c>
      <c r="D47" s="19"/>
      <c r="E47" s="20">
        <v>4625333</v>
      </c>
      <c r="F47" s="21">
        <v>3043335</v>
      </c>
      <c r="G47" s="21">
        <v>186144</v>
      </c>
      <c r="H47" s="21">
        <v>226525</v>
      </c>
      <c r="I47" s="21">
        <v>202243</v>
      </c>
      <c r="J47" s="21">
        <v>614912</v>
      </c>
      <c r="K47" s="21">
        <v>209244</v>
      </c>
      <c r="L47" s="21">
        <v>248238</v>
      </c>
      <c r="M47" s="21">
        <v>672108</v>
      </c>
      <c r="N47" s="21">
        <v>1129590</v>
      </c>
      <c r="O47" s="21">
        <v>186463</v>
      </c>
      <c r="P47" s="21">
        <v>186463</v>
      </c>
      <c r="Q47" s="21">
        <v>241848</v>
      </c>
      <c r="R47" s="21">
        <v>614774</v>
      </c>
      <c r="S47" s="21"/>
      <c r="T47" s="21"/>
      <c r="U47" s="21"/>
      <c r="V47" s="21"/>
      <c r="W47" s="21">
        <v>2359276</v>
      </c>
      <c r="X47" s="21">
        <v>2282499</v>
      </c>
      <c r="Y47" s="21">
        <v>76777</v>
      </c>
      <c r="Z47" s="4">
        <v>3.36</v>
      </c>
      <c r="AA47" s="19">
        <v>3043335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151877257</v>
      </c>
      <c r="D48" s="40">
        <f>+D28+D32+D38+D42+D47</f>
        <v>0</v>
      </c>
      <c r="E48" s="41">
        <f t="shared" si="9"/>
        <v>132086937</v>
      </c>
      <c r="F48" s="42">
        <f t="shared" si="9"/>
        <v>143809666</v>
      </c>
      <c r="G48" s="42">
        <f t="shared" si="9"/>
        <v>9322254</v>
      </c>
      <c r="H48" s="42">
        <f t="shared" si="9"/>
        <v>8898327</v>
      </c>
      <c r="I48" s="42">
        <f t="shared" si="9"/>
        <v>10593314</v>
      </c>
      <c r="J48" s="42">
        <f t="shared" si="9"/>
        <v>28813895</v>
      </c>
      <c r="K48" s="42">
        <f t="shared" si="9"/>
        <v>10923354</v>
      </c>
      <c r="L48" s="42">
        <f t="shared" si="9"/>
        <v>9664477</v>
      </c>
      <c r="M48" s="42">
        <f t="shared" si="9"/>
        <v>22924125</v>
      </c>
      <c r="N48" s="42">
        <f t="shared" si="9"/>
        <v>43511956</v>
      </c>
      <c r="O48" s="42">
        <f t="shared" si="9"/>
        <v>7699070</v>
      </c>
      <c r="P48" s="42">
        <f t="shared" si="9"/>
        <v>9008451</v>
      </c>
      <c r="Q48" s="42">
        <f t="shared" si="9"/>
        <v>14708581</v>
      </c>
      <c r="R48" s="42">
        <f t="shared" si="9"/>
        <v>31416102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103741953</v>
      </c>
      <c r="X48" s="42">
        <f t="shared" si="9"/>
        <v>107857210</v>
      </c>
      <c r="Y48" s="42">
        <f t="shared" si="9"/>
        <v>-4115257</v>
      </c>
      <c r="Z48" s="43">
        <f>+IF(X48&lt;&gt;0,+(Y48/X48)*100,0)</f>
        <v>-3.8154676910333576</v>
      </c>
      <c r="AA48" s="40">
        <f>+AA28+AA32+AA38+AA42+AA47</f>
        <v>143809666</v>
      </c>
    </row>
    <row r="49" spans="1:27" ht="12.75">
      <c r="A49" s="14" t="s">
        <v>96</v>
      </c>
      <c r="B49" s="15"/>
      <c r="C49" s="44">
        <f aca="true" t="shared" si="10" ref="C49:Y49">+C25-C48</f>
        <v>13895441</v>
      </c>
      <c r="D49" s="44">
        <f>+D25-D48</f>
        <v>0</v>
      </c>
      <c r="E49" s="45">
        <f t="shared" si="10"/>
        <v>45183876</v>
      </c>
      <c r="F49" s="46">
        <f t="shared" si="10"/>
        <v>30450642</v>
      </c>
      <c r="G49" s="46">
        <f t="shared" si="10"/>
        <v>61154462</v>
      </c>
      <c r="H49" s="46">
        <f t="shared" si="10"/>
        <v>-4859142</v>
      </c>
      <c r="I49" s="46">
        <f t="shared" si="10"/>
        <v>-8806219</v>
      </c>
      <c r="J49" s="46">
        <f t="shared" si="10"/>
        <v>47489101</v>
      </c>
      <c r="K49" s="46">
        <f t="shared" si="10"/>
        <v>-8976142</v>
      </c>
      <c r="L49" s="46">
        <f t="shared" si="10"/>
        <v>-8325212</v>
      </c>
      <c r="M49" s="46">
        <f t="shared" si="10"/>
        <v>4364403</v>
      </c>
      <c r="N49" s="46">
        <f t="shared" si="10"/>
        <v>-12936951</v>
      </c>
      <c r="O49" s="46">
        <f t="shared" si="10"/>
        <v>-6619341</v>
      </c>
      <c r="P49" s="46">
        <f t="shared" si="10"/>
        <v>-7247779</v>
      </c>
      <c r="Q49" s="46">
        <f t="shared" si="10"/>
        <v>7244626</v>
      </c>
      <c r="R49" s="46">
        <f t="shared" si="10"/>
        <v>-6622494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27929656</v>
      </c>
      <c r="X49" s="46">
        <f>IF(F25=F48,0,X25-X48)</f>
        <v>22838016</v>
      </c>
      <c r="Y49" s="46">
        <f t="shared" si="10"/>
        <v>5091640</v>
      </c>
      <c r="Z49" s="47">
        <f>+IF(X49&lt;&gt;0,+(Y49/X49)*100,0)</f>
        <v>22.294581105469057</v>
      </c>
      <c r="AA49" s="44">
        <f>+AA25-AA48</f>
        <v>30450642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212805414</v>
      </c>
      <c r="F5" s="21">
        <f t="shared" si="0"/>
        <v>212805414</v>
      </c>
      <c r="G5" s="21">
        <f t="shared" si="0"/>
        <v>110472602</v>
      </c>
      <c r="H5" s="21">
        <f t="shared" si="0"/>
        <v>2433822</v>
      </c>
      <c r="I5" s="21">
        <f t="shared" si="0"/>
        <v>-1196683</v>
      </c>
      <c r="J5" s="21">
        <f t="shared" si="0"/>
        <v>111709741</v>
      </c>
      <c r="K5" s="21">
        <f t="shared" si="0"/>
        <v>110472602</v>
      </c>
      <c r="L5" s="21">
        <f t="shared" si="0"/>
        <v>-1196683</v>
      </c>
      <c r="M5" s="21">
        <f t="shared" si="0"/>
        <v>110472602</v>
      </c>
      <c r="N5" s="21">
        <f t="shared" si="0"/>
        <v>219748521</v>
      </c>
      <c r="O5" s="21">
        <f t="shared" si="0"/>
        <v>110472602</v>
      </c>
      <c r="P5" s="21">
        <f t="shared" si="0"/>
        <v>110472602</v>
      </c>
      <c r="Q5" s="21">
        <f t="shared" si="0"/>
        <v>2433822</v>
      </c>
      <c r="R5" s="21">
        <f t="shared" si="0"/>
        <v>223379026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554837288</v>
      </c>
      <c r="X5" s="21">
        <f t="shared" si="0"/>
        <v>159604056</v>
      </c>
      <c r="Y5" s="21">
        <f t="shared" si="0"/>
        <v>395233232</v>
      </c>
      <c r="Z5" s="4">
        <f>+IF(X5&lt;&gt;0,+(Y5/X5)*100,0)</f>
        <v>247.6335764299123</v>
      </c>
      <c r="AA5" s="19">
        <f>SUM(AA6:AA8)</f>
        <v>212805414</v>
      </c>
    </row>
    <row r="6" spans="1:27" ht="12.75">
      <c r="A6" s="5" t="s">
        <v>32</v>
      </c>
      <c r="B6" s="3"/>
      <c r="C6" s="22"/>
      <c r="D6" s="22"/>
      <c r="E6" s="23">
        <v>41801519</v>
      </c>
      <c r="F6" s="24">
        <v>41801519</v>
      </c>
      <c r="G6" s="24">
        <v>8914</v>
      </c>
      <c r="H6" s="24">
        <v>8914</v>
      </c>
      <c r="I6" s="24">
        <v>8914</v>
      </c>
      <c r="J6" s="24">
        <v>26742</v>
      </c>
      <c r="K6" s="24">
        <v>8914</v>
      </c>
      <c r="L6" s="24">
        <v>8914</v>
      </c>
      <c r="M6" s="24">
        <v>8914</v>
      </c>
      <c r="N6" s="24">
        <v>26742</v>
      </c>
      <c r="O6" s="24">
        <v>8914</v>
      </c>
      <c r="P6" s="24">
        <v>8914</v>
      </c>
      <c r="Q6" s="24">
        <v>8914</v>
      </c>
      <c r="R6" s="24">
        <v>26742</v>
      </c>
      <c r="S6" s="24"/>
      <c r="T6" s="24"/>
      <c r="U6" s="24"/>
      <c r="V6" s="24"/>
      <c r="W6" s="24">
        <v>80226</v>
      </c>
      <c r="X6" s="24">
        <v>31351149</v>
      </c>
      <c r="Y6" s="24">
        <v>-31270923</v>
      </c>
      <c r="Z6" s="6">
        <v>-99.74</v>
      </c>
      <c r="AA6" s="22">
        <v>41801519</v>
      </c>
    </row>
    <row r="7" spans="1:27" ht="12.75">
      <c r="A7" s="5" t="s">
        <v>33</v>
      </c>
      <c r="B7" s="3"/>
      <c r="C7" s="25"/>
      <c r="D7" s="25"/>
      <c r="E7" s="26">
        <v>168285847</v>
      </c>
      <c r="F7" s="27">
        <v>168285847</v>
      </c>
      <c r="G7" s="27">
        <v>110463688</v>
      </c>
      <c r="H7" s="27">
        <v>2424908</v>
      </c>
      <c r="I7" s="27">
        <v>-1205597</v>
      </c>
      <c r="J7" s="27">
        <v>111682999</v>
      </c>
      <c r="K7" s="27">
        <v>110463688</v>
      </c>
      <c r="L7" s="27">
        <v>-1205597</v>
      </c>
      <c r="M7" s="27">
        <v>110463688</v>
      </c>
      <c r="N7" s="27">
        <v>219721779</v>
      </c>
      <c r="O7" s="27">
        <v>110463688</v>
      </c>
      <c r="P7" s="27">
        <v>110463688</v>
      </c>
      <c r="Q7" s="27">
        <v>2424908</v>
      </c>
      <c r="R7" s="27">
        <v>223352284</v>
      </c>
      <c r="S7" s="27"/>
      <c r="T7" s="27"/>
      <c r="U7" s="27"/>
      <c r="V7" s="27"/>
      <c r="W7" s="27">
        <v>554757062</v>
      </c>
      <c r="X7" s="27">
        <v>126214371</v>
      </c>
      <c r="Y7" s="27">
        <v>428542691</v>
      </c>
      <c r="Z7" s="7">
        <v>339.54</v>
      </c>
      <c r="AA7" s="25">
        <v>168285847</v>
      </c>
    </row>
    <row r="8" spans="1:27" ht="12.75">
      <c r="A8" s="5" t="s">
        <v>34</v>
      </c>
      <c r="B8" s="3"/>
      <c r="C8" s="22"/>
      <c r="D8" s="22"/>
      <c r="E8" s="23">
        <v>2718048</v>
      </c>
      <c r="F8" s="24">
        <v>2718048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2038536</v>
      </c>
      <c r="Y8" s="24">
        <v>-2038536</v>
      </c>
      <c r="Z8" s="6">
        <v>-100</v>
      </c>
      <c r="AA8" s="22">
        <v>2718048</v>
      </c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32938939</v>
      </c>
      <c r="F9" s="21">
        <f t="shared" si="1"/>
        <v>32938939</v>
      </c>
      <c r="G9" s="21">
        <f t="shared" si="1"/>
        <v>9000</v>
      </c>
      <c r="H9" s="21">
        <f t="shared" si="1"/>
        <v>3250</v>
      </c>
      <c r="I9" s="21">
        <f t="shared" si="1"/>
        <v>-1822516</v>
      </c>
      <c r="J9" s="21">
        <f t="shared" si="1"/>
        <v>-1810266</v>
      </c>
      <c r="K9" s="21">
        <f t="shared" si="1"/>
        <v>9000</v>
      </c>
      <c r="L9" s="21">
        <f t="shared" si="1"/>
        <v>-1822516</v>
      </c>
      <c r="M9" s="21">
        <f t="shared" si="1"/>
        <v>9000</v>
      </c>
      <c r="N9" s="21">
        <f t="shared" si="1"/>
        <v>-1804516</v>
      </c>
      <c r="O9" s="21">
        <f t="shared" si="1"/>
        <v>9000</v>
      </c>
      <c r="P9" s="21">
        <f t="shared" si="1"/>
        <v>9000</v>
      </c>
      <c r="Q9" s="21">
        <f t="shared" si="1"/>
        <v>3250</v>
      </c>
      <c r="R9" s="21">
        <f t="shared" si="1"/>
        <v>21250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-3593532</v>
      </c>
      <c r="X9" s="21">
        <f t="shared" si="1"/>
        <v>24704208</v>
      </c>
      <c r="Y9" s="21">
        <f t="shared" si="1"/>
        <v>-28297740</v>
      </c>
      <c r="Z9" s="4">
        <f>+IF(X9&lt;&gt;0,+(Y9/X9)*100,0)</f>
        <v>-114.54623439051355</v>
      </c>
      <c r="AA9" s="19">
        <f>SUM(AA10:AA14)</f>
        <v>32938939</v>
      </c>
    </row>
    <row r="10" spans="1:27" ht="12.75">
      <c r="A10" s="5" t="s">
        <v>36</v>
      </c>
      <c r="B10" s="3"/>
      <c r="C10" s="22"/>
      <c r="D10" s="22"/>
      <c r="E10" s="23">
        <v>9639383</v>
      </c>
      <c r="F10" s="24">
        <v>9639383</v>
      </c>
      <c r="G10" s="24"/>
      <c r="H10" s="24"/>
      <c r="I10" s="24">
        <v>-832872</v>
      </c>
      <c r="J10" s="24">
        <v>-832872</v>
      </c>
      <c r="K10" s="24"/>
      <c r="L10" s="24">
        <v>-832872</v>
      </c>
      <c r="M10" s="24"/>
      <c r="N10" s="24">
        <v>-832872</v>
      </c>
      <c r="O10" s="24"/>
      <c r="P10" s="24"/>
      <c r="Q10" s="24"/>
      <c r="R10" s="24"/>
      <c r="S10" s="24"/>
      <c r="T10" s="24"/>
      <c r="U10" s="24"/>
      <c r="V10" s="24"/>
      <c r="W10" s="24">
        <v>-1665744</v>
      </c>
      <c r="X10" s="24">
        <v>7229538</v>
      </c>
      <c r="Y10" s="24">
        <v>-8895282</v>
      </c>
      <c r="Z10" s="6">
        <v>-123.04</v>
      </c>
      <c r="AA10" s="22">
        <v>9639383</v>
      </c>
    </row>
    <row r="11" spans="1:27" ht="12.75">
      <c r="A11" s="5" t="s">
        <v>37</v>
      </c>
      <c r="B11" s="3"/>
      <c r="C11" s="22"/>
      <c r="D11" s="22"/>
      <c r="E11" s="23">
        <v>3112105</v>
      </c>
      <c r="F11" s="24">
        <v>3112105</v>
      </c>
      <c r="G11" s="24"/>
      <c r="H11" s="24"/>
      <c r="I11" s="24">
        <v>-148447</v>
      </c>
      <c r="J11" s="24">
        <v>-148447</v>
      </c>
      <c r="K11" s="24"/>
      <c r="L11" s="24">
        <v>-148447</v>
      </c>
      <c r="M11" s="24"/>
      <c r="N11" s="24">
        <v>-148447</v>
      </c>
      <c r="O11" s="24"/>
      <c r="P11" s="24"/>
      <c r="Q11" s="24"/>
      <c r="R11" s="24"/>
      <c r="S11" s="24"/>
      <c r="T11" s="24"/>
      <c r="U11" s="24"/>
      <c r="V11" s="24"/>
      <c r="W11" s="24">
        <v>-296894</v>
      </c>
      <c r="X11" s="24">
        <v>2334078</v>
      </c>
      <c r="Y11" s="24">
        <v>-2630972</v>
      </c>
      <c r="Z11" s="6">
        <v>-112.72</v>
      </c>
      <c r="AA11" s="22">
        <v>3112105</v>
      </c>
    </row>
    <row r="12" spans="1:27" ht="12.75">
      <c r="A12" s="5" t="s">
        <v>38</v>
      </c>
      <c r="B12" s="3"/>
      <c r="C12" s="22"/>
      <c r="D12" s="22"/>
      <c r="E12" s="23">
        <v>20187451</v>
      </c>
      <c r="F12" s="24">
        <v>20187451</v>
      </c>
      <c r="G12" s="24">
        <v>9000</v>
      </c>
      <c r="H12" s="24">
        <v>3250</v>
      </c>
      <c r="I12" s="24">
        <v>-841197</v>
      </c>
      <c r="J12" s="24">
        <v>-828947</v>
      </c>
      <c r="K12" s="24">
        <v>9000</v>
      </c>
      <c r="L12" s="24">
        <v>-841197</v>
      </c>
      <c r="M12" s="24">
        <v>9000</v>
      </c>
      <c r="N12" s="24">
        <v>-823197</v>
      </c>
      <c r="O12" s="24">
        <v>9000</v>
      </c>
      <c r="P12" s="24">
        <v>9000</v>
      </c>
      <c r="Q12" s="24">
        <v>3250</v>
      </c>
      <c r="R12" s="24">
        <v>21250</v>
      </c>
      <c r="S12" s="24"/>
      <c r="T12" s="24"/>
      <c r="U12" s="24"/>
      <c r="V12" s="24"/>
      <c r="W12" s="24">
        <v>-1630894</v>
      </c>
      <c r="X12" s="24">
        <v>15140592</v>
      </c>
      <c r="Y12" s="24">
        <v>-16771486</v>
      </c>
      <c r="Z12" s="6">
        <v>-110.77</v>
      </c>
      <c r="AA12" s="22">
        <v>20187451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115224530</v>
      </c>
      <c r="F15" s="21">
        <f t="shared" si="2"/>
        <v>115224530</v>
      </c>
      <c r="G15" s="21">
        <f t="shared" si="2"/>
        <v>75055844</v>
      </c>
      <c r="H15" s="21">
        <f t="shared" si="2"/>
        <v>300090</v>
      </c>
      <c r="I15" s="21">
        <f t="shared" si="2"/>
        <v>300090</v>
      </c>
      <c r="J15" s="21">
        <f t="shared" si="2"/>
        <v>75656024</v>
      </c>
      <c r="K15" s="21">
        <f t="shared" si="2"/>
        <v>75055844</v>
      </c>
      <c r="L15" s="21">
        <f t="shared" si="2"/>
        <v>300090</v>
      </c>
      <c r="M15" s="21">
        <f t="shared" si="2"/>
        <v>75055844</v>
      </c>
      <c r="N15" s="21">
        <f t="shared" si="2"/>
        <v>150411778</v>
      </c>
      <c r="O15" s="21">
        <f t="shared" si="2"/>
        <v>75055844</v>
      </c>
      <c r="P15" s="21">
        <f t="shared" si="2"/>
        <v>75055844</v>
      </c>
      <c r="Q15" s="21">
        <f t="shared" si="2"/>
        <v>300090</v>
      </c>
      <c r="R15" s="21">
        <f t="shared" si="2"/>
        <v>150411778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376479580</v>
      </c>
      <c r="X15" s="21">
        <f t="shared" si="2"/>
        <v>86418405</v>
      </c>
      <c r="Y15" s="21">
        <f t="shared" si="2"/>
        <v>290061175</v>
      </c>
      <c r="Z15" s="4">
        <f>+IF(X15&lt;&gt;0,+(Y15/X15)*100,0)</f>
        <v>335.64745264622735</v>
      </c>
      <c r="AA15" s="19">
        <f>SUM(AA16:AA18)</f>
        <v>115224530</v>
      </c>
    </row>
    <row r="16" spans="1:27" ht="12.75">
      <c r="A16" s="5" t="s">
        <v>42</v>
      </c>
      <c r="B16" s="3"/>
      <c r="C16" s="22"/>
      <c r="D16" s="22"/>
      <c r="E16" s="23">
        <v>22790960</v>
      </c>
      <c r="F16" s="24">
        <v>22790960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17093223</v>
      </c>
      <c r="Y16" s="24">
        <v>-17093223</v>
      </c>
      <c r="Z16" s="6">
        <v>-100</v>
      </c>
      <c r="AA16" s="22">
        <v>22790960</v>
      </c>
    </row>
    <row r="17" spans="1:27" ht="12.75">
      <c r="A17" s="5" t="s">
        <v>43</v>
      </c>
      <c r="B17" s="3"/>
      <c r="C17" s="22"/>
      <c r="D17" s="22"/>
      <c r="E17" s="23">
        <v>92433570</v>
      </c>
      <c r="F17" s="24">
        <v>92433570</v>
      </c>
      <c r="G17" s="24">
        <v>75055844</v>
      </c>
      <c r="H17" s="24">
        <v>300090</v>
      </c>
      <c r="I17" s="24">
        <v>300090</v>
      </c>
      <c r="J17" s="24">
        <v>75656024</v>
      </c>
      <c r="K17" s="24">
        <v>75055844</v>
      </c>
      <c r="L17" s="24">
        <v>300090</v>
      </c>
      <c r="M17" s="24">
        <v>75055844</v>
      </c>
      <c r="N17" s="24">
        <v>150411778</v>
      </c>
      <c r="O17" s="24">
        <v>75055844</v>
      </c>
      <c r="P17" s="24">
        <v>75055844</v>
      </c>
      <c r="Q17" s="24">
        <v>300090</v>
      </c>
      <c r="R17" s="24">
        <v>150411778</v>
      </c>
      <c r="S17" s="24"/>
      <c r="T17" s="24"/>
      <c r="U17" s="24"/>
      <c r="V17" s="24"/>
      <c r="W17" s="24">
        <v>376479580</v>
      </c>
      <c r="X17" s="24">
        <v>69325182</v>
      </c>
      <c r="Y17" s="24">
        <v>307154398</v>
      </c>
      <c r="Z17" s="6">
        <v>443.06</v>
      </c>
      <c r="AA17" s="22">
        <v>92433570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123533368</v>
      </c>
      <c r="F19" s="21">
        <f t="shared" si="3"/>
        <v>123533368</v>
      </c>
      <c r="G19" s="21">
        <f t="shared" si="3"/>
        <v>-10687106</v>
      </c>
      <c r="H19" s="21">
        <f t="shared" si="3"/>
        <v>7598042</v>
      </c>
      <c r="I19" s="21">
        <f t="shared" si="3"/>
        <v>7256407</v>
      </c>
      <c r="J19" s="21">
        <f t="shared" si="3"/>
        <v>4167343</v>
      </c>
      <c r="K19" s="21">
        <f t="shared" si="3"/>
        <v>-10687106</v>
      </c>
      <c r="L19" s="21">
        <f t="shared" si="3"/>
        <v>7256407</v>
      </c>
      <c r="M19" s="21">
        <f t="shared" si="3"/>
        <v>-10687106</v>
      </c>
      <c r="N19" s="21">
        <f t="shared" si="3"/>
        <v>-14117805</v>
      </c>
      <c r="O19" s="21">
        <f t="shared" si="3"/>
        <v>-10687106</v>
      </c>
      <c r="P19" s="21">
        <f t="shared" si="3"/>
        <v>-10687106</v>
      </c>
      <c r="Q19" s="21">
        <f t="shared" si="3"/>
        <v>7598042</v>
      </c>
      <c r="R19" s="21">
        <f t="shared" si="3"/>
        <v>-13776170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-23726632</v>
      </c>
      <c r="X19" s="21">
        <f t="shared" si="3"/>
        <v>92650023</v>
      </c>
      <c r="Y19" s="21">
        <f t="shared" si="3"/>
        <v>-116376655</v>
      </c>
      <c r="Z19" s="4">
        <f>+IF(X19&lt;&gt;0,+(Y19/X19)*100,0)</f>
        <v>-125.60887869396427</v>
      </c>
      <c r="AA19" s="19">
        <f>SUM(AA20:AA23)</f>
        <v>123533368</v>
      </c>
    </row>
    <row r="20" spans="1:27" ht="12.75">
      <c r="A20" s="5" t="s">
        <v>46</v>
      </c>
      <c r="B20" s="3"/>
      <c r="C20" s="22"/>
      <c r="D20" s="22"/>
      <c r="E20" s="23">
        <v>97132554</v>
      </c>
      <c r="F20" s="24">
        <v>97132554</v>
      </c>
      <c r="G20" s="24">
        <v>-12502913</v>
      </c>
      <c r="H20" s="24">
        <v>5795688</v>
      </c>
      <c r="I20" s="24">
        <v>5454053</v>
      </c>
      <c r="J20" s="24">
        <v>-1253172</v>
      </c>
      <c r="K20" s="24">
        <v>-12502913</v>
      </c>
      <c r="L20" s="24">
        <v>5454053</v>
      </c>
      <c r="M20" s="24">
        <v>-12502913</v>
      </c>
      <c r="N20" s="24">
        <v>-19551773</v>
      </c>
      <c r="O20" s="24">
        <v>-12502913</v>
      </c>
      <c r="P20" s="24">
        <v>-12502913</v>
      </c>
      <c r="Q20" s="24">
        <v>5795688</v>
      </c>
      <c r="R20" s="24">
        <v>-19210138</v>
      </c>
      <c r="S20" s="24"/>
      <c r="T20" s="24"/>
      <c r="U20" s="24"/>
      <c r="V20" s="24"/>
      <c r="W20" s="24">
        <v>-40015083</v>
      </c>
      <c r="X20" s="24">
        <v>72849411</v>
      </c>
      <c r="Y20" s="24">
        <v>-112864494</v>
      </c>
      <c r="Z20" s="6">
        <v>-154.93</v>
      </c>
      <c r="AA20" s="22">
        <v>97132554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>
        <v>26400814</v>
      </c>
      <c r="F23" s="24">
        <v>26400814</v>
      </c>
      <c r="G23" s="24">
        <v>1815807</v>
      </c>
      <c r="H23" s="24">
        <v>1802354</v>
      </c>
      <c r="I23" s="24">
        <v>1802354</v>
      </c>
      <c r="J23" s="24">
        <v>5420515</v>
      </c>
      <c r="K23" s="24">
        <v>1815807</v>
      </c>
      <c r="L23" s="24">
        <v>1802354</v>
      </c>
      <c r="M23" s="24">
        <v>1815807</v>
      </c>
      <c r="N23" s="24">
        <v>5433968</v>
      </c>
      <c r="O23" s="24">
        <v>1815807</v>
      </c>
      <c r="P23" s="24">
        <v>1815807</v>
      </c>
      <c r="Q23" s="24">
        <v>1802354</v>
      </c>
      <c r="R23" s="24">
        <v>5433968</v>
      </c>
      <c r="S23" s="24"/>
      <c r="T23" s="24"/>
      <c r="U23" s="24"/>
      <c r="V23" s="24"/>
      <c r="W23" s="24">
        <v>16288451</v>
      </c>
      <c r="X23" s="24">
        <v>19800612</v>
      </c>
      <c r="Y23" s="24">
        <v>-3512161</v>
      </c>
      <c r="Z23" s="6">
        <v>-17.74</v>
      </c>
      <c r="AA23" s="22">
        <v>26400814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484502251</v>
      </c>
      <c r="F25" s="42">
        <f t="shared" si="4"/>
        <v>484502251</v>
      </c>
      <c r="G25" s="42">
        <f t="shared" si="4"/>
        <v>174850340</v>
      </c>
      <c r="H25" s="42">
        <f t="shared" si="4"/>
        <v>10335204</v>
      </c>
      <c r="I25" s="42">
        <f t="shared" si="4"/>
        <v>4537298</v>
      </c>
      <c r="J25" s="42">
        <f t="shared" si="4"/>
        <v>189722842</v>
      </c>
      <c r="K25" s="42">
        <f t="shared" si="4"/>
        <v>174850340</v>
      </c>
      <c r="L25" s="42">
        <f t="shared" si="4"/>
        <v>4537298</v>
      </c>
      <c r="M25" s="42">
        <f t="shared" si="4"/>
        <v>174850340</v>
      </c>
      <c r="N25" s="42">
        <f t="shared" si="4"/>
        <v>354237978</v>
      </c>
      <c r="O25" s="42">
        <f t="shared" si="4"/>
        <v>174850340</v>
      </c>
      <c r="P25" s="42">
        <f t="shared" si="4"/>
        <v>174850340</v>
      </c>
      <c r="Q25" s="42">
        <f t="shared" si="4"/>
        <v>10335204</v>
      </c>
      <c r="R25" s="42">
        <f t="shared" si="4"/>
        <v>360035884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903996704</v>
      </c>
      <c r="X25" s="42">
        <f t="shared" si="4"/>
        <v>363376692</v>
      </c>
      <c r="Y25" s="42">
        <f t="shared" si="4"/>
        <v>540620012</v>
      </c>
      <c r="Z25" s="43">
        <f>+IF(X25&lt;&gt;0,+(Y25/X25)*100,0)</f>
        <v>148.77674432679353</v>
      </c>
      <c r="AA25" s="40">
        <f>+AA5+AA9+AA15+AA19+AA24</f>
        <v>484502251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177937136</v>
      </c>
      <c r="F28" s="21">
        <f t="shared" si="5"/>
        <v>177937136</v>
      </c>
      <c r="G28" s="21">
        <f t="shared" si="5"/>
        <v>14722551</v>
      </c>
      <c r="H28" s="21">
        <f t="shared" si="5"/>
        <v>9604408</v>
      </c>
      <c r="I28" s="21">
        <f t="shared" si="5"/>
        <v>5973903</v>
      </c>
      <c r="J28" s="21">
        <f t="shared" si="5"/>
        <v>30300862</v>
      </c>
      <c r="K28" s="21">
        <f t="shared" si="5"/>
        <v>14722551</v>
      </c>
      <c r="L28" s="21">
        <f t="shared" si="5"/>
        <v>5973903</v>
      </c>
      <c r="M28" s="21">
        <f t="shared" si="5"/>
        <v>14722551</v>
      </c>
      <c r="N28" s="21">
        <f t="shared" si="5"/>
        <v>35419005</v>
      </c>
      <c r="O28" s="21">
        <f t="shared" si="5"/>
        <v>14722551</v>
      </c>
      <c r="P28" s="21">
        <f t="shared" si="5"/>
        <v>14722551</v>
      </c>
      <c r="Q28" s="21">
        <f t="shared" si="5"/>
        <v>9604408</v>
      </c>
      <c r="R28" s="21">
        <f t="shared" si="5"/>
        <v>39049510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104769377</v>
      </c>
      <c r="X28" s="21">
        <f t="shared" si="5"/>
        <v>133452926</v>
      </c>
      <c r="Y28" s="21">
        <f t="shared" si="5"/>
        <v>-28683549</v>
      </c>
      <c r="Z28" s="4">
        <f>+IF(X28&lt;&gt;0,+(Y28/X28)*100,0)</f>
        <v>-21.493383367255657</v>
      </c>
      <c r="AA28" s="19">
        <f>SUM(AA29:AA31)</f>
        <v>177937136</v>
      </c>
    </row>
    <row r="29" spans="1:27" ht="12.75">
      <c r="A29" s="5" t="s">
        <v>32</v>
      </c>
      <c r="B29" s="3"/>
      <c r="C29" s="22"/>
      <c r="D29" s="22"/>
      <c r="E29" s="23">
        <v>41801516</v>
      </c>
      <c r="F29" s="24">
        <v>41801516</v>
      </c>
      <c r="G29" s="24">
        <v>3043528</v>
      </c>
      <c r="H29" s="24">
        <v>2457173</v>
      </c>
      <c r="I29" s="24">
        <v>2457174</v>
      </c>
      <c r="J29" s="24">
        <v>7957875</v>
      </c>
      <c r="K29" s="24">
        <v>3043528</v>
      </c>
      <c r="L29" s="24">
        <v>2457174</v>
      </c>
      <c r="M29" s="24">
        <v>3043528</v>
      </c>
      <c r="N29" s="24">
        <v>8544230</v>
      </c>
      <c r="O29" s="24">
        <v>3043528</v>
      </c>
      <c r="P29" s="24">
        <v>3043528</v>
      </c>
      <c r="Q29" s="24">
        <v>2457173</v>
      </c>
      <c r="R29" s="24">
        <v>8544229</v>
      </c>
      <c r="S29" s="24"/>
      <c r="T29" s="24"/>
      <c r="U29" s="24"/>
      <c r="V29" s="24"/>
      <c r="W29" s="24">
        <v>25046334</v>
      </c>
      <c r="X29" s="24">
        <v>31351172</v>
      </c>
      <c r="Y29" s="24">
        <v>-6304838</v>
      </c>
      <c r="Z29" s="6">
        <v>-20.11</v>
      </c>
      <c r="AA29" s="22">
        <v>41801516</v>
      </c>
    </row>
    <row r="30" spans="1:27" ht="12.75">
      <c r="A30" s="5" t="s">
        <v>33</v>
      </c>
      <c r="B30" s="3"/>
      <c r="C30" s="25"/>
      <c r="D30" s="25"/>
      <c r="E30" s="26">
        <v>133417573</v>
      </c>
      <c r="F30" s="27">
        <v>133417573</v>
      </c>
      <c r="G30" s="27">
        <v>11677673</v>
      </c>
      <c r="H30" s="27">
        <v>7093846</v>
      </c>
      <c r="I30" s="27">
        <v>3463340</v>
      </c>
      <c r="J30" s="27">
        <v>22234859</v>
      </c>
      <c r="K30" s="27">
        <v>11677673</v>
      </c>
      <c r="L30" s="27">
        <v>3463340</v>
      </c>
      <c r="M30" s="27">
        <v>11677673</v>
      </c>
      <c r="N30" s="27">
        <v>26818686</v>
      </c>
      <c r="O30" s="27">
        <v>11677673</v>
      </c>
      <c r="P30" s="27">
        <v>11677673</v>
      </c>
      <c r="Q30" s="27">
        <v>7093846</v>
      </c>
      <c r="R30" s="27">
        <v>30449192</v>
      </c>
      <c r="S30" s="27"/>
      <c r="T30" s="27"/>
      <c r="U30" s="27"/>
      <c r="V30" s="27"/>
      <c r="W30" s="27">
        <v>79502737</v>
      </c>
      <c r="X30" s="27">
        <v>100063218</v>
      </c>
      <c r="Y30" s="27">
        <v>-20560481</v>
      </c>
      <c r="Z30" s="7">
        <v>-20.55</v>
      </c>
      <c r="AA30" s="25">
        <v>133417573</v>
      </c>
    </row>
    <row r="31" spans="1:27" ht="12.75">
      <c r="A31" s="5" t="s">
        <v>34</v>
      </c>
      <c r="B31" s="3"/>
      <c r="C31" s="22"/>
      <c r="D31" s="22"/>
      <c r="E31" s="23">
        <v>2718047</v>
      </c>
      <c r="F31" s="24">
        <v>2718047</v>
      </c>
      <c r="G31" s="24">
        <v>1350</v>
      </c>
      <c r="H31" s="24">
        <v>53389</v>
      </c>
      <c r="I31" s="24">
        <v>53389</v>
      </c>
      <c r="J31" s="24">
        <v>108128</v>
      </c>
      <c r="K31" s="24">
        <v>1350</v>
      </c>
      <c r="L31" s="24">
        <v>53389</v>
      </c>
      <c r="M31" s="24">
        <v>1350</v>
      </c>
      <c r="N31" s="24">
        <v>56089</v>
      </c>
      <c r="O31" s="24">
        <v>1350</v>
      </c>
      <c r="P31" s="24">
        <v>1350</v>
      </c>
      <c r="Q31" s="24">
        <v>53389</v>
      </c>
      <c r="R31" s="24">
        <v>56089</v>
      </c>
      <c r="S31" s="24"/>
      <c r="T31" s="24"/>
      <c r="U31" s="24"/>
      <c r="V31" s="24"/>
      <c r="W31" s="24">
        <v>220306</v>
      </c>
      <c r="X31" s="24">
        <v>2038536</v>
      </c>
      <c r="Y31" s="24">
        <v>-1818230</v>
      </c>
      <c r="Z31" s="6">
        <v>-89.19</v>
      </c>
      <c r="AA31" s="22">
        <v>2718047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36746878</v>
      </c>
      <c r="F32" s="21">
        <f t="shared" si="6"/>
        <v>36746878</v>
      </c>
      <c r="G32" s="21">
        <f t="shared" si="6"/>
        <v>3270850</v>
      </c>
      <c r="H32" s="21">
        <f t="shared" si="6"/>
        <v>3285431</v>
      </c>
      <c r="I32" s="21">
        <f t="shared" si="6"/>
        <v>1459665</v>
      </c>
      <c r="J32" s="21">
        <f t="shared" si="6"/>
        <v>8015946</v>
      </c>
      <c r="K32" s="21">
        <f t="shared" si="6"/>
        <v>3270850</v>
      </c>
      <c r="L32" s="21">
        <f t="shared" si="6"/>
        <v>1459665</v>
      </c>
      <c r="M32" s="21">
        <f t="shared" si="6"/>
        <v>3270850</v>
      </c>
      <c r="N32" s="21">
        <f t="shared" si="6"/>
        <v>8001365</v>
      </c>
      <c r="O32" s="21">
        <f t="shared" si="6"/>
        <v>3270850</v>
      </c>
      <c r="P32" s="21">
        <f t="shared" si="6"/>
        <v>3270850</v>
      </c>
      <c r="Q32" s="21">
        <f t="shared" si="6"/>
        <v>3285431</v>
      </c>
      <c r="R32" s="21">
        <f t="shared" si="6"/>
        <v>9827131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25844442</v>
      </c>
      <c r="X32" s="21">
        <f t="shared" si="6"/>
        <v>27560222</v>
      </c>
      <c r="Y32" s="21">
        <f t="shared" si="6"/>
        <v>-1715780</v>
      </c>
      <c r="Z32" s="4">
        <f>+IF(X32&lt;&gt;0,+(Y32/X32)*100,0)</f>
        <v>-6.225566688105777</v>
      </c>
      <c r="AA32" s="19">
        <f>SUM(AA33:AA37)</f>
        <v>36746878</v>
      </c>
    </row>
    <row r="33" spans="1:27" ht="12.75">
      <c r="A33" s="5" t="s">
        <v>36</v>
      </c>
      <c r="B33" s="3"/>
      <c r="C33" s="22"/>
      <c r="D33" s="22"/>
      <c r="E33" s="23">
        <v>9639383</v>
      </c>
      <c r="F33" s="24">
        <v>9639383</v>
      </c>
      <c r="G33" s="24">
        <v>1030348</v>
      </c>
      <c r="H33" s="24">
        <v>961958</v>
      </c>
      <c r="I33" s="24">
        <v>129086</v>
      </c>
      <c r="J33" s="24">
        <v>2121392</v>
      </c>
      <c r="K33" s="24">
        <v>1030348</v>
      </c>
      <c r="L33" s="24">
        <v>129086</v>
      </c>
      <c r="M33" s="24">
        <v>1030348</v>
      </c>
      <c r="N33" s="24">
        <v>2189782</v>
      </c>
      <c r="O33" s="24">
        <v>1030348</v>
      </c>
      <c r="P33" s="24">
        <v>1030348</v>
      </c>
      <c r="Q33" s="24">
        <v>961958</v>
      </c>
      <c r="R33" s="24">
        <v>3022654</v>
      </c>
      <c r="S33" s="24"/>
      <c r="T33" s="24"/>
      <c r="U33" s="24"/>
      <c r="V33" s="24"/>
      <c r="W33" s="24">
        <v>7333828</v>
      </c>
      <c r="X33" s="24">
        <v>7229554</v>
      </c>
      <c r="Y33" s="24">
        <v>104274</v>
      </c>
      <c r="Z33" s="6">
        <v>1.44</v>
      </c>
      <c r="AA33" s="22">
        <v>9639383</v>
      </c>
    </row>
    <row r="34" spans="1:27" ht="12.75">
      <c r="A34" s="5" t="s">
        <v>37</v>
      </c>
      <c r="B34" s="3"/>
      <c r="C34" s="22"/>
      <c r="D34" s="22"/>
      <c r="E34" s="23">
        <v>3112105</v>
      </c>
      <c r="F34" s="24">
        <v>3112105</v>
      </c>
      <c r="G34" s="24">
        <v>211357</v>
      </c>
      <c r="H34" s="24">
        <v>173383</v>
      </c>
      <c r="I34" s="24">
        <v>24936</v>
      </c>
      <c r="J34" s="24">
        <v>409676</v>
      </c>
      <c r="K34" s="24">
        <v>211357</v>
      </c>
      <c r="L34" s="24">
        <v>24936</v>
      </c>
      <c r="M34" s="24">
        <v>211357</v>
      </c>
      <c r="N34" s="24">
        <v>447650</v>
      </c>
      <c r="O34" s="24">
        <v>211357</v>
      </c>
      <c r="P34" s="24">
        <v>211357</v>
      </c>
      <c r="Q34" s="24">
        <v>173383</v>
      </c>
      <c r="R34" s="24">
        <v>596097</v>
      </c>
      <c r="S34" s="24"/>
      <c r="T34" s="24"/>
      <c r="U34" s="24"/>
      <c r="V34" s="24"/>
      <c r="W34" s="24">
        <v>1453423</v>
      </c>
      <c r="X34" s="24">
        <v>2334088</v>
      </c>
      <c r="Y34" s="24">
        <v>-880665</v>
      </c>
      <c r="Z34" s="6">
        <v>-37.73</v>
      </c>
      <c r="AA34" s="22">
        <v>3112105</v>
      </c>
    </row>
    <row r="35" spans="1:27" ht="12.75">
      <c r="A35" s="5" t="s">
        <v>38</v>
      </c>
      <c r="B35" s="3"/>
      <c r="C35" s="22"/>
      <c r="D35" s="22"/>
      <c r="E35" s="23">
        <v>23995390</v>
      </c>
      <c r="F35" s="24">
        <v>23995390</v>
      </c>
      <c r="G35" s="24">
        <v>2029145</v>
      </c>
      <c r="H35" s="24">
        <v>2150090</v>
      </c>
      <c r="I35" s="24">
        <v>1305643</v>
      </c>
      <c r="J35" s="24">
        <v>5484878</v>
      </c>
      <c r="K35" s="24">
        <v>2029145</v>
      </c>
      <c r="L35" s="24">
        <v>1305643</v>
      </c>
      <c r="M35" s="24">
        <v>2029145</v>
      </c>
      <c r="N35" s="24">
        <v>5363933</v>
      </c>
      <c r="O35" s="24">
        <v>2029145</v>
      </c>
      <c r="P35" s="24">
        <v>2029145</v>
      </c>
      <c r="Q35" s="24">
        <v>2150090</v>
      </c>
      <c r="R35" s="24">
        <v>6208380</v>
      </c>
      <c r="S35" s="24"/>
      <c r="T35" s="24"/>
      <c r="U35" s="24"/>
      <c r="V35" s="24"/>
      <c r="W35" s="24">
        <v>17057191</v>
      </c>
      <c r="X35" s="24">
        <v>17996580</v>
      </c>
      <c r="Y35" s="24">
        <v>-939389</v>
      </c>
      <c r="Z35" s="6">
        <v>-5.22</v>
      </c>
      <c r="AA35" s="22">
        <v>23995390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59145243</v>
      </c>
      <c r="F38" s="21">
        <f t="shared" si="7"/>
        <v>59145243</v>
      </c>
      <c r="G38" s="21">
        <f t="shared" si="7"/>
        <v>4582820</v>
      </c>
      <c r="H38" s="21">
        <f t="shared" si="7"/>
        <v>3610626</v>
      </c>
      <c r="I38" s="21">
        <f t="shared" si="7"/>
        <v>3594362</v>
      </c>
      <c r="J38" s="21">
        <f t="shared" si="7"/>
        <v>11787808</v>
      </c>
      <c r="K38" s="21">
        <f t="shared" si="7"/>
        <v>4582820</v>
      </c>
      <c r="L38" s="21">
        <f t="shared" si="7"/>
        <v>3594362</v>
      </c>
      <c r="M38" s="21">
        <f t="shared" si="7"/>
        <v>4582820</v>
      </c>
      <c r="N38" s="21">
        <f t="shared" si="7"/>
        <v>12760002</v>
      </c>
      <c r="O38" s="21">
        <f t="shared" si="7"/>
        <v>4582820</v>
      </c>
      <c r="P38" s="21">
        <f t="shared" si="7"/>
        <v>4582820</v>
      </c>
      <c r="Q38" s="21">
        <f t="shared" si="7"/>
        <v>3610626</v>
      </c>
      <c r="R38" s="21">
        <f t="shared" si="7"/>
        <v>12776266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37324076</v>
      </c>
      <c r="X38" s="21">
        <f t="shared" si="7"/>
        <v>44358995</v>
      </c>
      <c r="Y38" s="21">
        <f t="shared" si="7"/>
        <v>-7034919</v>
      </c>
      <c r="Z38" s="4">
        <f>+IF(X38&lt;&gt;0,+(Y38/X38)*100,0)</f>
        <v>-15.85905857425309</v>
      </c>
      <c r="AA38" s="19">
        <f>SUM(AA39:AA41)</f>
        <v>59145243</v>
      </c>
    </row>
    <row r="39" spans="1:27" ht="12.75">
      <c r="A39" s="5" t="s">
        <v>42</v>
      </c>
      <c r="B39" s="3"/>
      <c r="C39" s="22"/>
      <c r="D39" s="22"/>
      <c r="E39" s="23">
        <v>22790962</v>
      </c>
      <c r="F39" s="24">
        <v>22790962</v>
      </c>
      <c r="G39" s="24">
        <v>2086926</v>
      </c>
      <c r="H39" s="24">
        <v>1063232</v>
      </c>
      <c r="I39" s="24">
        <v>1063232</v>
      </c>
      <c r="J39" s="24">
        <v>4213390</v>
      </c>
      <c r="K39" s="24">
        <v>2086926</v>
      </c>
      <c r="L39" s="24">
        <v>1063232</v>
      </c>
      <c r="M39" s="24">
        <v>2086926</v>
      </c>
      <c r="N39" s="24">
        <v>5237084</v>
      </c>
      <c r="O39" s="24">
        <v>2086926</v>
      </c>
      <c r="P39" s="24">
        <v>2086926</v>
      </c>
      <c r="Q39" s="24">
        <v>1063232</v>
      </c>
      <c r="R39" s="24">
        <v>5237084</v>
      </c>
      <c r="S39" s="24"/>
      <c r="T39" s="24"/>
      <c r="U39" s="24"/>
      <c r="V39" s="24"/>
      <c r="W39" s="24">
        <v>14687558</v>
      </c>
      <c r="X39" s="24">
        <v>17093251</v>
      </c>
      <c r="Y39" s="24">
        <v>-2405693</v>
      </c>
      <c r="Z39" s="6">
        <v>-14.07</v>
      </c>
      <c r="AA39" s="22">
        <v>22790962</v>
      </c>
    </row>
    <row r="40" spans="1:27" ht="12.75">
      <c r="A40" s="5" t="s">
        <v>43</v>
      </c>
      <c r="B40" s="3"/>
      <c r="C40" s="22"/>
      <c r="D40" s="22"/>
      <c r="E40" s="23">
        <v>36354281</v>
      </c>
      <c r="F40" s="24">
        <v>36354281</v>
      </c>
      <c r="G40" s="24">
        <v>2495894</v>
      </c>
      <c r="H40" s="24">
        <v>2547394</v>
      </c>
      <c r="I40" s="24">
        <v>2531130</v>
      </c>
      <c r="J40" s="24">
        <v>7574418</v>
      </c>
      <c r="K40" s="24">
        <v>2495894</v>
      </c>
      <c r="L40" s="24">
        <v>2531130</v>
      </c>
      <c r="M40" s="24">
        <v>2495894</v>
      </c>
      <c r="N40" s="24">
        <v>7522918</v>
      </c>
      <c r="O40" s="24">
        <v>2495894</v>
      </c>
      <c r="P40" s="24">
        <v>2495894</v>
      </c>
      <c r="Q40" s="24">
        <v>2547394</v>
      </c>
      <c r="R40" s="24">
        <v>7539182</v>
      </c>
      <c r="S40" s="24"/>
      <c r="T40" s="24"/>
      <c r="U40" s="24"/>
      <c r="V40" s="24"/>
      <c r="W40" s="24">
        <v>22636518</v>
      </c>
      <c r="X40" s="24">
        <v>27265744</v>
      </c>
      <c r="Y40" s="24">
        <v>-4629226</v>
      </c>
      <c r="Z40" s="6">
        <v>-16.98</v>
      </c>
      <c r="AA40" s="22">
        <v>36354281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122284684</v>
      </c>
      <c r="F42" s="21">
        <f t="shared" si="8"/>
        <v>122284684</v>
      </c>
      <c r="G42" s="21">
        <f t="shared" si="8"/>
        <v>2238430</v>
      </c>
      <c r="H42" s="21">
        <f t="shared" si="8"/>
        <v>4708510</v>
      </c>
      <c r="I42" s="21">
        <f t="shared" si="8"/>
        <v>1015051</v>
      </c>
      <c r="J42" s="21">
        <f t="shared" si="8"/>
        <v>7961991</v>
      </c>
      <c r="K42" s="21">
        <f t="shared" si="8"/>
        <v>2238430</v>
      </c>
      <c r="L42" s="21">
        <f t="shared" si="8"/>
        <v>1015051</v>
      </c>
      <c r="M42" s="21">
        <f t="shared" si="8"/>
        <v>2238430</v>
      </c>
      <c r="N42" s="21">
        <f t="shared" si="8"/>
        <v>5491911</v>
      </c>
      <c r="O42" s="21">
        <f t="shared" si="8"/>
        <v>2238430</v>
      </c>
      <c r="P42" s="21">
        <f t="shared" si="8"/>
        <v>2238430</v>
      </c>
      <c r="Q42" s="21">
        <f t="shared" si="8"/>
        <v>4708510</v>
      </c>
      <c r="R42" s="21">
        <f t="shared" si="8"/>
        <v>9185370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22639272</v>
      </c>
      <c r="X42" s="21">
        <f t="shared" si="8"/>
        <v>91713519</v>
      </c>
      <c r="Y42" s="21">
        <f t="shared" si="8"/>
        <v>-69074247</v>
      </c>
      <c r="Z42" s="4">
        <f>+IF(X42&lt;&gt;0,+(Y42/X42)*100,0)</f>
        <v>-75.3152291539484</v>
      </c>
      <c r="AA42" s="19">
        <f>SUM(AA43:AA46)</f>
        <v>122284684</v>
      </c>
    </row>
    <row r="43" spans="1:27" ht="12.75">
      <c r="A43" s="5" t="s">
        <v>46</v>
      </c>
      <c r="B43" s="3"/>
      <c r="C43" s="22"/>
      <c r="D43" s="22"/>
      <c r="E43" s="23">
        <v>95883870</v>
      </c>
      <c r="F43" s="24">
        <v>95883870</v>
      </c>
      <c r="G43" s="24">
        <v>1322359</v>
      </c>
      <c r="H43" s="24">
        <v>3503037</v>
      </c>
      <c r="I43" s="24">
        <v>347729</v>
      </c>
      <c r="J43" s="24">
        <v>5173125</v>
      </c>
      <c r="K43" s="24">
        <v>1322359</v>
      </c>
      <c r="L43" s="24">
        <v>347729</v>
      </c>
      <c r="M43" s="24">
        <v>1322359</v>
      </c>
      <c r="N43" s="24">
        <v>2992447</v>
      </c>
      <c r="O43" s="24">
        <v>1322359</v>
      </c>
      <c r="P43" s="24">
        <v>1322359</v>
      </c>
      <c r="Q43" s="24">
        <v>3503037</v>
      </c>
      <c r="R43" s="24">
        <v>6147755</v>
      </c>
      <c r="S43" s="24"/>
      <c r="T43" s="24"/>
      <c r="U43" s="24"/>
      <c r="V43" s="24"/>
      <c r="W43" s="24">
        <v>14313327</v>
      </c>
      <c r="X43" s="24">
        <v>71912909</v>
      </c>
      <c r="Y43" s="24">
        <v>-57599582</v>
      </c>
      <c r="Z43" s="6">
        <v>-80.1</v>
      </c>
      <c r="AA43" s="22">
        <v>95883870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>
        <v>26400814</v>
      </c>
      <c r="F46" s="24">
        <v>26400814</v>
      </c>
      <c r="G46" s="24">
        <v>916071</v>
      </c>
      <c r="H46" s="24">
        <v>1205473</v>
      </c>
      <c r="I46" s="24">
        <v>667322</v>
      </c>
      <c r="J46" s="24">
        <v>2788866</v>
      </c>
      <c r="K46" s="24">
        <v>916071</v>
      </c>
      <c r="L46" s="24">
        <v>667322</v>
      </c>
      <c r="M46" s="24">
        <v>916071</v>
      </c>
      <c r="N46" s="24">
        <v>2499464</v>
      </c>
      <c r="O46" s="24">
        <v>916071</v>
      </c>
      <c r="P46" s="24">
        <v>916071</v>
      </c>
      <c r="Q46" s="24">
        <v>1205473</v>
      </c>
      <c r="R46" s="24">
        <v>3037615</v>
      </c>
      <c r="S46" s="24"/>
      <c r="T46" s="24"/>
      <c r="U46" s="24"/>
      <c r="V46" s="24"/>
      <c r="W46" s="24">
        <v>8325945</v>
      </c>
      <c r="X46" s="24">
        <v>19800610</v>
      </c>
      <c r="Y46" s="24">
        <v>-11474665</v>
      </c>
      <c r="Z46" s="6">
        <v>-57.95</v>
      </c>
      <c r="AA46" s="22">
        <v>26400814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396113941</v>
      </c>
      <c r="F48" s="42">
        <f t="shared" si="9"/>
        <v>396113941</v>
      </c>
      <c r="G48" s="42">
        <f t="shared" si="9"/>
        <v>24814651</v>
      </c>
      <c r="H48" s="42">
        <f t="shared" si="9"/>
        <v>21208975</v>
      </c>
      <c r="I48" s="42">
        <f t="shared" si="9"/>
        <v>12042981</v>
      </c>
      <c r="J48" s="42">
        <f t="shared" si="9"/>
        <v>58066607</v>
      </c>
      <c r="K48" s="42">
        <f t="shared" si="9"/>
        <v>24814651</v>
      </c>
      <c r="L48" s="42">
        <f t="shared" si="9"/>
        <v>12042981</v>
      </c>
      <c r="M48" s="42">
        <f t="shared" si="9"/>
        <v>24814651</v>
      </c>
      <c r="N48" s="42">
        <f t="shared" si="9"/>
        <v>61672283</v>
      </c>
      <c r="O48" s="42">
        <f t="shared" si="9"/>
        <v>24814651</v>
      </c>
      <c r="P48" s="42">
        <f t="shared" si="9"/>
        <v>24814651</v>
      </c>
      <c r="Q48" s="42">
        <f t="shared" si="9"/>
        <v>21208975</v>
      </c>
      <c r="R48" s="42">
        <f t="shared" si="9"/>
        <v>70838277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190577167</v>
      </c>
      <c r="X48" s="42">
        <f t="shared" si="9"/>
        <v>297085662</v>
      </c>
      <c r="Y48" s="42">
        <f t="shared" si="9"/>
        <v>-106508495</v>
      </c>
      <c r="Z48" s="43">
        <f>+IF(X48&lt;&gt;0,+(Y48/X48)*100,0)</f>
        <v>-35.851105799915715</v>
      </c>
      <c r="AA48" s="40">
        <f>+AA28+AA32+AA38+AA42+AA47</f>
        <v>396113941</v>
      </c>
    </row>
    <row r="49" spans="1:27" ht="12.75">
      <c r="A49" s="14" t="s">
        <v>96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88388310</v>
      </c>
      <c r="F49" s="46">
        <f t="shared" si="10"/>
        <v>88388310</v>
      </c>
      <c r="G49" s="46">
        <f t="shared" si="10"/>
        <v>150035689</v>
      </c>
      <c r="H49" s="46">
        <f t="shared" si="10"/>
        <v>-10873771</v>
      </c>
      <c r="I49" s="46">
        <f t="shared" si="10"/>
        <v>-7505683</v>
      </c>
      <c r="J49" s="46">
        <f t="shared" si="10"/>
        <v>131656235</v>
      </c>
      <c r="K49" s="46">
        <f t="shared" si="10"/>
        <v>150035689</v>
      </c>
      <c r="L49" s="46">
        <f t="shared" si="10"/>
        <v>-7505683</v>
      </c>
      <c r="M49" s="46">
        <f t="shared" si="10"/>
        <v>150035689</v>
      </c>
      <c r="N49" s="46">
        <f t="shared" si="10"/>
        <v>292565695</v>
      </c>
      <c r="O49" s="46">
        <f t="shared" si="10"/>
        <v>150035689</v>
      </c>
      <c r="P49" s="46">
        <f t="shared" si="10"/>
        <v>150035689</v>
      </c>
      <c r="Q49" s="46">
        <f t="shared" si="10"/>
        <v>-10873771</v>
      </c>
      <c r="R49" s="46">
        <f t="shared" si="10"/>
        <v>289197607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713419537</v>
      </c>
      <c r="X49" s="46">
        <f>IF(F25=F48,0,X25-X48)</f>
        <v>66291030</v>
      </c>
      <c r="Y49" s="46">
        <f t="shared" si="10"/>
        <v>647128507</v>
      </c>
      <c r="Z49" s="47">
        <f>+IF(X49&lt;&gt;0,+(Y49/X49)*100,0)</f>
        <v>976.1931697244711</v>
      </c>
      <c r="AA49" s="44">
        <f>+AA25-AA48</f>
        <v>88388310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282282828</v>
      </c>
      <c r="F5" s="21">
        <f t="shared" si="0"/>
        <v>298767960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0</v>
      </c>
      <c r="X5" s="21">
        <f t="shared" si="0"/>
        <v>224075970</v>
      </c>
      <c r="Y5" s="21">
        <f t="shared" si="0"/>
        <v>-224075970</v>
      </c>
      <c r="Z5" s="4">
        <f>+IF(X5&lt;&gt;0,+(Y5/X5)*100,0)</f>
        <v>-100</v>
      </c>
      <c r="AA5" s="19">
        <f>SUM(AA6:AA8)</f>
        <v>298767960</v>
      </c>
    </row>
    <row r="6" spans="1:27" ht="12.75">
      <c r="A6" s="5" t="s">
        <v>32</v>
      </c>
      <c r="B6" s="3"/>
      <c r="C6" s="22"/>
      <c r="D6" s="22"/>
      <c r="E6" s="23">
        <v>15774888</v>
      </c>
      <c r="F6" s="24">
        <v>15774888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11831166</v>
      </c>
      <c r="Y6" s="24">
        <v>-11831166</v>
      </c>
      <c r="Z6" s="6">
        <v>-100</v>
      </c>
      <c r="AA6" s="22">
        <v>15774888</v>
      </c>
    </row>
    <row r="7" spans="1:27" ht="12.75">
      <c r="A7" s="5" t="s">
        <v>33</v>
      </c>
      <c r="B7" s="3"/>
      <c r="C7" s="25"/>
      <c r="D7" s="25"/>
      <c r="E7" s="26">
        <v>266507940</v>
      </c>
      <c r="F7" s="27">
        <v>282993072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212244804</v>
      </c>
      <c r="Y7" s="27">
        <v>-212244804</v>
      </c>
      <c r="Z7" s="7">
        <v>-100</v>
      </c>
      <c r="AA7" s="25">
        <v>282993072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100878864</v>
      </c>
      <c r="F9" s="21">
        <f t="shared" si="1"/>
        <v>127051272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95288454</v>
      </c>
      <c r="Y9" s="21">
        <f t="shared" si="1"/>
        <v>-95288454</v>
      </c>
      <c r="Z9" s="4">
        <f>+IF(X9&lt;&gt;0,+(Y9/X9)*100,0)</f>
        <v>-100</v>
      </c>
      <c r="AA9" s="19">
        <f>SUM(AA10:AA14)</f>
        <v>127051272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>
        <v>6229596</v>
      </c>
      <c r="F12" s="24">
        <v>6232500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4674375</v>
      </c>
      <c r="Y12" s="24">
        <v>-4674375</v>
      </c>
      <c r="Z12" s="6">
        <v>-100</v>
      </c>
      <c r="AA12" s="22">
        <v>6232500</v>
      </c>
    </row>
    <row r="13" spans="1:27" ht="12.75">
      <c r="A13" s="5" t="s">
        <v>39</v>
      </c>
      <c r="B13" s="3"/>
      <c r="C13" s="22"/>
      <c r="D13" s="22"/>
      <c r="E13" s="23">
        <v>19718604</v>
      </c>
      <c r="F13" s="24">
        <v>45888084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34416063</v>
      </c>
      <c r="Y13" s="24">
        <v>-34416063</v>
      </c>
      <c r="Z13" s="6">
        <v>-100</v>
      </c>
      <c r="AA13" s="22">
        <v>45888084</v>
      </c>
    </row>
    <row r="14" spans="1:27" ht="12.75">
      <c r="A14" s="5" t="s">
        <v>40</v>
      </c>
      <c r="B14" s="3"/>
      <c r="C14" s="25"/>
      <c r="D14" s="25"/>
      <c r="E14" s="26">
        <v>74930664</v>
      </c>
      <c r="F14" s="27">
        <v>74930688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56198016</v>
      </c>
      <c r="Y14" s="27">
        <v>-56198016</v>
      </c>
      <c r="Z14" s="7">
        <v>-100</v>
      </c>
      <c r="AA14" s="25">
        <v>74930688</v>
      </c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1097499228</v>
      </c>
      <c r="F15" s="21">
        <f t="shared" si="2"/>
        <v>61484628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46113471</v>
      </c>
      <c r="Y15" s="21">
        <f t="shared" si="2"/>
        <v>-46113471</v>
      </c>
      <c r="Z15" s="4">
        <f>+IF(X15&lt;&gt;0,+(Y15/X15)*100,0)</f>
        <v>-100</v>
      </c>
      <c r="AA15" s="19">
        <f>SUM(AA16:AA18)</f>
        <v>61484628</v>
      </c>
    </row>
    <row r="16" spans="1:27" ht="12.75">
      <c r="A16" s="5" t="s">
        <v>42</v>
      </c>
      <c r="B16" s="3"/>
      <c r="C16" s="22"/>
      <c r="D16" s="22"/>
      <c r="E16" s="23">
        <v>1094386224</v>
      </c>
      <c r="F16" s="24">
        <v>58371624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43778718</v>
      </c>
      <c r="Y16" s="24">
        <v>-43778718</v>
      </c>
      <c r="Z16" s="6">
        <v>-100</v>
      </c>
      <c r="AA16" s="22">
        <v>58371624</v>
      </c>
    </row>
    <row r="17" spans="1:27" ht="12.75">
      <c r="A17" s="5" t="s">
        <v>43</v>
      </c>
      <c r="B17" s="3"/>
      <c r="C17" s="22"/>
      <c r="D17" s="22"/>
      <c r="E17" s="23">
        <v>3113004</v>
      </c>
      <c r="F17" s="24">
        <v>3113004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2334753</v>
      </c>
      <c r="Y17" s="24">
        <v>-2334753</v>
      </c>
      <c r="Z17" s="6">
        <v>-100</v>
      </c>
      <c r="AA17" s="22">
        <v>3113004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615063540</v>
      </c>
      <c r="F19" s="21">
        <f t="shared" si="3"/>
        <v>1768435836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1326326877</v>
      </c>
      <c r="Y19" s="21">
        <f t="shared" si="3"/>
        <v>-1326326877</v>
      </c>
      <c r="Z19" s="4">
        <f>+IF(X19&lt;&gt;0,+(Y19/X19)*100,0)</f>
        <v>-100</v>
      </c>
      <c r="AA19" s="19">
        <f>SUM(AA20:AA23)</f>
        <v>1768435836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>
        <v>451359624</v>
      </c>
      <c r="F21" s="24">
        <v>1604655696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1203491772</v>
      </c>
      <c r="Y21" s="24">
        <v>-1203491772</v>
      </c>
      <c r="Z21" s="6">
        <v>-100</v>
      </c>
      <c r="AA21" s="22">
        <v>1604655696</v>
      </c>
    </row>
    <row r="22" spans="1:27" ht="12.75">
      <c r="A22" s="5" t="s">
        <v>48</v>
      </c>
      <c r="B22" s="3"/>
      <c r="C22" s="25"/>
      <c r="D22" s="25"/>
      <c r="E22" s="26">
        <v>157738884</v>
      </c>
      <c r="F22" s="27">
        <v>157812324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118359243</v>
      </c>
      <c r="Y22" s="27">
        <v>-118359243</v>
      </c>
      <c r="Z22" s="7">
        <v>-100</v>
      </c>
      <c r="AA22" s="25">
        <v>157812324</v>
      </c>
    </row>
    <row r="23" spans="1:27" ht="12.75">
      <c r="A23" s="5" t="s">
        <v>49</v>
      </c>
      <c r="B23" s="3"/>
      <c r="C23" s="22"/>
      <c r="D23" s="22"/>
      <c r="E23" s="23">
        <v>5965032</v>
      </c>
      <c r="F23" s="24">
        <v>5967816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4475862</v>
      </c>
      <c r="Y23" s="24">
        <v>-4475862</v>
      </c>
      <c r="Z23" s="6">
        <v>-100</v>
      </c>
      <c r="AA23" s="22">
        <v>5967816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2095724460</v>
      </c>
      <c r="F25" s="42">
        <f t="shared" si="4"/>
        <v>2255739696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1691804772</v>
      </c>
      <c r="Y25" s="42">
        <f t="shared" si="4"/>
        <v>-1691804772</v>
      </c>
      <c r="Z25" s="43">
        <f>+IF(X25&lt;&gt;0,+(Y25/X25)*100,0)</f>
        <v>-100</v>
      </c>
      <c r="AA25" s="40">
        <f>+AA5+AA9+AA15+AA19+AA24</f>
        <v>2255739696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486556464</v>
      </c>
      <c r="F28" s="21">
        <f t="shared" si="5"/>
        <v>516344304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0</v>
      </c>
      <c r="X28" s="21">
        <f t="shared" si="5"/>
        <v>387258228</v>
      </c>
      <c r="Y28" s="21">
        <f t="shared" si="5"/>
        <v>-387258228</v>
      </c>
      <c r="Z28" s="4">
        <f>+IF(X28&lt;&gt;0,+(Y28/X28)*100,0)</f>
        <v>-100</v>
      </c>
      <c r="AA28" s="19">
        <f>SUM(AA29:AA31)</f>
        <v>516344304</v>
      </c>
    </row>
    <row r="29" spans="1:27" ht="12.75">
      <c r="A29" s="5" t="s">
        <v>32</v>
      </c>
      <c r="B29" s="3"/>
      <c r="C29" s="22"/>
      <c r="D29" s="22"/>
      <c r="E29" s="23">
        <v>83049660</v>
      </c>
      <c r="F29" s="24">
        <v>97097208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72822906</v>
      </c>
      <c r="Y29" s="24">
        <v>-72822906</v>
      </c>
      <c r="Z29" s="6">
        <v>-100</v>
      </c>
      <c r="AA29" s="22">
        <v>97097208</v>
      </c>
    </row>
    <row r="30" spans="1:27" ht="12.75">
      <c r="A30" s="5" t="s">
        <v>33</v>
      </c>
      <c r="B30" s="3"/>
      <c r="C30" s="25"/>
      <c r="D30" s="25"/>
      <c r="E30" s="26">
        <v>394120800</v>
      </c>
      <c r="F30" s="27">
        <v>409971420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307478565</v>
      </c>
      <c r="Y30" s="27">
        <v>-307478565</v>
      </c>
      <c r="Z30" s="7">
        <v>-100</v>
      </c>
      <c r="AA30" s="25">
        <v>409971420</v>
      </c>
    </row>
    <row r="31" spans="1:27" ht="12.75">
      <c r="A31" s="5" t="s">
        <v>34</v>
      </c>
      <c r="B31" s="3"/>
      <c r="C31" s="22"/>
      <c r="D31" s="22"/>
      <c r="E31" s="23">
        <v>9386004</v>
      </c>
      <c r="F31" s="24">
        <v>9275676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6956757</v>
      </c>
      <c r="Y31" s="24">
        <v>-6956757</v>
      </c>
      <c r="Z31" s="6">
        <v>-100</v>
      </c>
      <c r="AA31" s="22">
        <v>9275676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120931044</v>
      </c>
      <c r="F32" s="21">
        <f t="shared" si="6"/>
        <v>136632192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102474144</v>
      </c>
      <c r="Y32" s="21">
        <f t="shared" si="6"/>
        <v>-102474144</v>
      </c>
      <c r="Z32" s="4">
        <f>+IF(X32&lt;&gt;0,+(Y32/X32)*100,0)</f>
        <v>-100</v>
      </c>
      <c r="AA32" s="19">
        <f>SUM(AA33:AA37)</f>
        <v>136632192</v>
      </c>
    </row>
    <row r="33" spans="1:27" ht="12.75">
      <c r="A33" s="5" t="s">
        <v>36</v>
      </c>
      <c r="B33" s="3"/>
      <c r="C33" s="22"/>
      <c r="D33" s="22"/>
      <c r="E33" s="23">
        <v>8023788</v>
      </c>
      <c r="F33" s="24">
        <v>6878580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5158935</v>
      </c>
      <c r="Y33" s="24">
        <v>-5158935</v>
      </c>
      <c r="Z33" s="6">
        <v>-100</v>
      </c>
      <c r="AA33" s="22">
        <v>6878580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>
        <v>62482944</v>
      </c>
      <c r="F35" s="24">
        <v>61766544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46324908</v>
      </c>
      <c r="Y35" s="24">
        <v>-46324908</v>
      </c>
      <c r="Z35" s="6">
        <v>-100</v>
      </c>
      <c r="AA35" s="22">
        <v>61766544</v>
      </c>
    </row>
    <row r="36" spans="1:27" ht="12.75">
      <c r="A36" s="5" t="s">
        <v>39</v>
      </c>
      <c r="B36" s="3"/>
      <c r="C36" s="22"/>
      <c r="D36" s="22"/>
      <c r="E36" s="23">
        <v>1526364</v>
      </c>
      <c r="F36" s="24">
        <v>27824604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20868453</v>
      </c>
      <c r="Y36" s="24">
        <v>-20868453</v>
      </c>
      <c r="Z36" s="6">
        <v>-100</v>
      </c>
      <c r="AA36" s="22">
        <v>27824604</v>
      </c>
    </row>
    <row r="37" spans="1:27" ht="12.75">
      <c r="A37" s="5" t="s">
        <v>40</v>
      </c>
      <c r="B37" s="3"/>
      <c r="C37" s="25"/>
      <c r="D37" s="25"/>
      <c r="E37" s="26">
        <v>48897948</v>
      </c>
      <c r="F37" s="27">
        <v>40162464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30121848</v>
      </c>
      <c r="Y37" s="27">
        <v>-30121848</v>
      </c>
      <c r="Z37" s="7">
        <v>-100</v>
      </c>
      <c r="AA37" s="25">
        <v>40162464</v>
      </c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230835900</v>
      </c>
      <c r="F38" s="21">
        <f t="shared" si="7"/>
        <v>146588076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109941057</v>
      </c>
      <c r="Y38" s="21">
        <f t="shared" si="7"/>
        <v>-109941057</v>
      </c>
      <c r="Z38" s="4">
        <f>+IF(X38&lt;&gt;0,+(Y38/X38)*100,0)</f>
        <v>-100</v>
      </c>
      <c r="AA38" s="19">
        <f>SUM(AA39:AA41)</f>
        <v>146588076</v>
      </c>
    </row>
    <row r="39" spans="1:27" ht="12.75">
      <c r="A39" s="5" t="s">
        <v>42</v>
      </c>
      <c r="B39" s="3"/>
      <c r="C39" s="22"/>
      <c r="D39" s="22"/>
      <c r="E39" s="23">
        <v>226423776</v>
      </c>
      <c r="F39" s="24">
        <v>142104996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106578747</v>
      </c>
      <c r="Y39" s="24">
        <v>-106578747</v>
      </c>
      <c r="Z39" s="6">
        <v>-100</v>
      </c>
      <c r="AA39" s="22">
        <v>142104996</v>
      </c>
    </row>
    <row r="40" spans="1:27" ht="12.75">
      <c r="A40" s="5" t="s">
        <v>43</v>
      </c>
      <c r="B40" s="3"/>
      <c r="C40" s="22"/>
      <c r="D40" s="22"/>
      <c r="E40" s="23">
        <v>4412124</v>
      </c>
      <c r="F40" s="24">
        <v>4483080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3362310</v>
      </c>
      <c r="Y40" s="24">
        <v>-3362310</v>
      </c>
      <c r="Z40" s="6">
        <v>-100</v>
      </c>
      <c r="AA40" s="22">
        <v>4483080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713369232</v>
      </c>
      <c r="F42" s="21">
        <f t="shared" si="8"/>
        <v>835541976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626656482</v>
      </c>
      <c r="Y42" s="21">
        <f t="shared" si="8"/>
        <v>-626656482</v>
      </c>
      <c r="Z42" s="4">
        <f>+IF(X42&lt;&gt;0,+(Y42/X42)*100,0)</f>
        <v>-100</v>
      </c>
      <c r="AA42" s="19">
        <f>SUM(AA43:AA46)</f>
        <v>835541976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>
        <v>542829276</v>
      </c>
      <c r="F44" s="24">
        <v>645098040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>
        <v>483823530</v>
      </c>
      <c r="Y44" s="24">
        <v>-483823530</v>
      </c>
      <c r="Z44" s="6">
        <v>-100</v>
      </c>
      <c r="AA44" s="22">
        <v>645098040</v>
      </c>
    </row>
    <row r="45" spans="1:27" ht="12.75">
      <c r="A45" s="5" t="s">
        <v>48</v>
      </c>
      <c r="B45" s="3"/>
      <c r="C45" s="25"/>
      <c r="D45" s="25"/>
      <c r="E45" s="26">
        <v>162287508</v>
      </c>
      <c r="F45" s="27">
        <v>184040892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v>138030669</v>
      </c>
      <c r="Y45" s="27">
        <v>-138030669</v>
      </c>
      <c r="Z45" s="7">
        <v>-100</v>
      </c>
      <c r="AA45" s="25">
        <v>184040892</v>
      </c>
    </row>
    <row r="46" spans="1:27" ht="12.75">
      <c r="A46" s="5" t="s">
        <v>49</v>
      </c>
      <c r="B46" s="3"/>
      <c r="C46" s="22"/>
      <c r="D46" s="22"/>
      <c r="E46" s="23">
        <v>8252448</v>
      </c>
      <c r="F46" s="24">
        <v>6403044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4802283</v>
      </c>
      <c r="Y46" s="24">
        <v>-4802283</v>
      </c>
      <c r="Z46" s="6">
        <v>-100</v>
      </c>
      <c r="AA46" s="22">
        <v>6403044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1551692640</v>
      </c>
      <c r="F48" s="42">
        <f t="shared" si="9"/>
        <v>1635106548</v>
      </c>
      <c r="G48" s="42">
        <f t="shared" si="9"/>
        <v>0</v>
      </c>
      <c r="H48" s="42">
        <f t="shared" si="9"/>
        <v>0</v>
      </c>
      <c r="I48" s="42">
        <f t="shared" si="9"/>
        <v>0</v>
      </c>
      <c r="J48" s="42">
        <f t="shared" si="9"/>
        <v>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0</v>
      </c>
      <c r="X48" s="42">
        <f t="shared" si="9"/>
        <v>1226329911</v>
      </c>
      <c r="Y48" s="42">
        <f t="shared" si="9"/>
        <v>-1226329911</v>
      </c>
      <c r="Z48" s="43">
        <f>+IF(X48&lt;&gt;0,+(Y48/X48)*100,0)</f>
        <v>-100</v>
      </c>
      <c r="AA48" s="40">
        <f>+AA28+AA32+AA38+AA42+AA47</f>
        <v>1635106548</v>
      </c>
    </row>
    <row r="49" spans="1:27" ht="12.75">
      <c r="A49" s="14" t="s">
        <v>96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544031820</v>
      </c>
      <c r="F49" s="46">
        <f t="shared" si="10"/>
        <v>620633148</v>
      </c>
      <c r="G49" s="46">
        <f t="shared" si="10"/>
        <v>0</v>
      </c>
      <c r="H49" s="46">
        <f t="shared" si="10"/>
        <v>0</v>
      </c>
      <c r="I49" s="46">
        <f t="shared" si="10"/>
        <v>0</v>
      </c>
      <c r="J49" s="46">
        <f t="shared" si="10"/>
        <v>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0</v>
      </c>
      <c r="X49" s="46">
        <f>IF(F25=F48,0,X25-X48)</f>
        <v>465474861</v>
      </c>
      <c r="Y49" s="46">
        <f t="shared" si="10"/>
        <v>-465474861</v>
      </c>
      <c r="Z49" s="47">
        <f>+IF(X49&lt;&gt;0,+(Y49/X49)*100,0)</f>
        <v>-100</v>
      </c>
      <c r="AA49" s="44">
        <f>+AA25-AA48</f>
        <v>620633148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79920686</v>
      </c>
      <c r="D5" s="19">
        <f>SUM(D6:D8)</f>
        <v>0</v>
      </c>
      <c r="E5" s="20">
        <f t="shared" si="0"/>
        <v>129558409</v>
      </c>
      <c r="F5" s="21">
        <f t="shared" si="0"/>
        <v>124690258</v>
      </c>
      <c r="G5" s="21">
        <f t="shared" si="0"/>
        <v>63235255</v>
      </c>
      <c r="H5" s="21">
        <f t="shared" si="0"/>
        <v>958615</v>
      </c>
      <c r="I5" s="21">
        <f t="shared" si="0"/>
        <v>984665</v>
      </c>
      <c r="J5" s="21">
        <f t="shared" si="0"/>
        <v>65178535</v>
      </c>
      <c r="K5" s="21">
        <f t="shared" si="0"/>
        <v>1283316</v>
      </c>
      <c r="L5" s="21">
        <f t="shared" si="0"/>
        <v>4791296</v>
      </c>
      <c r="M5" s="21">
        <f t="shared" si="0"/>
        <v>15491063</v>
      </c>
      <c r="N5" s="21">
        <f t="shared" si="0"/>
        <v>21565675</v>
      </c>
      <c r="O5" s="21">
        <f t="shared" si="0"/>
        <v>785539</v>
      </c>
      <c r="P5" s="21">
        <f t="shared" si="0"/>
        <v>813311</v>
      </c>
      <c r="Q5" s="21">
        <f t="shared" si="0"/>
        <v>14596869</v>
      </c>
      <c r="R5" s="21">
        <f t="shared" si="0"/>
        <v>16195719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102939929</v>
      </c>
      <c r="X5" s="21">
        <f t="shared" si="0"/>
        <v>93517704</v>
      </c>
      <c r="Y5" s="21">
        <f t="shared" si="0"/>
        <v>9422225</v>
      </c>
      <c r="Z5" s="4">
        <f>+IF(X5&lt;&gt;0,+(Y5/X5)*100,0)</f>
        <v>10.075338248252972</v>
      </c>
      <c r="AA5" s="19">
        <f>SUM(AA6:AA8)</f>
        <v>124690258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79920686</v>
      </c>
      <c r="D7" s="25"/>
      <c r="E7" s="26">
        <v>129558409</v>
      </c>
      <c r="F7" s="27">
        <v>124690258</v>
      </c>
      <c r="G7" s="27">
        <v>63235255</v>
      </c>
      <c r="H7" s="27">
        <v>958615</v>
      </c>
      <c r="I7" s="27">
        <v>984665</v>
      </c>
      <c r="J7" s="27">
        <v>65178535</v>
      </c>
      <c r="K7" s="27">
        <v>1283316</v>
      </c>
      <c r="L7" s="27">
        <v>4791296</v>
      </c>
      <c r="M7" s="27">
        <v>15491063</v>
      </c>
      <c r="N7" s="27">
        <v>21565675</v>
      </c>
      <c r="O7" s="27">
        <v>785539</v>
      </c>
      <c r="P7" s="27">
        <v>813311</v>
      </c>
      <c r="Q7" s="27">
        <v>14596869</v>
      </c>
      <c r="R7" s="27">
        <v>16195719</v>
      </c>
      <c r="S7" s="27"/>
      <c r="T7" s="27"/>
      <c r="U7" s="27"/>
      <c r="V7" s="27"/>
      <c r="W7" s="27">
        <v>102939929</v>
      </c>
      <c r="X7" s="27">
        <v>93517704</v>
      </c>
      <c r="Y7" s="27">
        <v>9422225</v>
      </c>
      <c r="Z7" s="7">
        <v>10.08</v>
      </c>
      <c r="AA7" s="25">
        <v>124690258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7480777</v>
      </c>
      <c r="D9" s="19">
        <f>SUM(D10:D14)</f>
        <v>0</v>
      </c>
      <c r="E9" s="20">
        <f t="shared" si="1"/>
        <v>13431729</v>
      </c>
      <c r="F9" s="21">
        <f t="shared" si="1"/>
        <v>12392970</v>
      </c>
      <c r="G9" s="21">
        <f t="shared" si="1"/>
        <v>408964</v>
      </c>
      <c r="H9" s="21">
        <f t="shared" si="1"/>
        <v>-19739</v>
      </c>
      <c r="I9" s="21">
        <f t="shared" si="1"/>
        <v>368002</v>
      </c>
      <c r="J9" s="21">
        <f t="shared" si="1"/>
        <v>757227</v>
      </c>
      <c r="K9" s="21">
        <f t="shared" si="1"/>
        <v>511805</v>
      </c>
      <c r="L9" s="21">
        <f t="shared" si="1"/>
        <v>-43606</v>
      </c>
      <c r="M9" s="21">
        <f t="shared" si="1"/>
        <v>523449</v>
      </c>
      <c r="N9" s="21">
        <f t="shared" si="1"/>
        <v>991648</v>
      </c>
      <c r="O9" s="21">
        <f t="shared" si="1"/>
        <v>726311</v>
      </c>
      <c r="P9" s="21">
        <f t="shared" si="1"/>
        <v>348208</v>
      </c>
      <c r="Q9" s="21">
        <f t="shared" si="1"/>
        <v>367057</v>
      </c>
      <c r="R9" s="21">
        <f t="shared" si="1"/>
        <v>1441576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3190451</v>
      </c>
      <c r="X9" s="21">
        <f t="shared" si="1"/>
        <v>9294759</v>
      </c>
      <c r="Y9" s="21">
        <f t="shared" si="1"/>
        <v>-6104308</v>
      </c>
      <c r="Z9" s="4">
        <f>+IF(X9&lt;&gt;0,+(Y9/X9)*100,0)</f>
        <v>-65.67473131901536</v>
      </c>
      <c r="AA9" s="19">
        <f>SUM(AA10:AA14)</f>
        <v>12392970</v>
      </c>
    </row>
    <row r="10" spans="1:27" ht="12.75">
      <c r="A10" s="5" t="s">
        <v>36</v>
      </c>
      <c r="B10" s="3"/>
      <c r="C10" s="22">
        <v>4583679</v>
      </c>
      <c r="D10" s="22"/>
      <c r="E10" s="23">
        <v>5879494</v>
      </c>
      <c r="F10" s="24">
        <v>6830616</v>
      </c>
      <c r="G10" s="24">
        <v>66432</v>
      </c>
      <c r="H10" s="24">
        <v>-268965</v>
      </c>
      <c r="I10" s="24">
        <v>127391</v>
      </c>
      <c r="J10" s="24">
        <v>-75142</v>
      </c>
      <c r="K10" s="24">
        <v>50738</v>
      </c>
      <c r="L10" s="24">
        <v>46734</v>
      </c>
      <c r="M10" s="24">
        <v>128914</v>
      </c>
      <c r="N10" s="24">
        <v>226386</v>
      </c>
      <c r="O10" s="24">
        <v>164837</v>
      </c>
      <c r="P10" s="24">
        <v>91358</v>
      </c>
      <c r="Q10" s="24">
        <v>95181</v>
      </c>
      <c r="R10" s="24">
        <v>351376</v>
      </c>
      <c r="S10" s="24"/>
      <c r="T10" s="24"/>
      <c r="U10" s="24"/>
      <c r="V10" s="24"/>
      <c r="W10" s="24">
        <v>502620</v>
      </c>
      <c r="X10" s="24">
        <v>5122980</v>
      </c>
      <c r="Y10" s="24">
        <v>-4620360</v>
      </c>
      <c r="Z10" s="6">
        <v>-90.19</v>
      </c>
      <c r="AA10" s="22">
        <v>6830616</v>
      </c>
    </row>
    <row r="11" spans="1:27" ht="12.75">
      <c r="A11" s="5" t="s">
        <v>37</v>
      </c>
      <c r="B11" s="3"/>
      <c r="C11" s="22">
        <v>632473</v>
      </c>
      <c r="D11" s="22"/>
      <c r="E11" s="23">
        <v>1574251</v>
      </c>
      <c r="F11" s="24">
        <v>604782</v>
      </c>
      <c r="G11" s="24">
        <v>28713</v>
      </c>
      <c r="H11" s="24">
        <v>139972</v>
      </c>
      <c r="I11" s="24">
        <v>34547</v>
      </c>
      <c r="J11" s="24">
        <v>203232</v>
      </c>
      <c r="K11" s="24">
        <v>16602</v>
      </c>
      <c r="L11" s="24">
        <v>25823</v>
      </c>
      <c r="M11" s="24">
        <v>112069</v>
      </c>
      <c r="N11" s="24">
        <v>154494</v>
      </c>
      <c r="O11" s="24">
        <v>61165</v>
      </c>
      <c r="P11" s="24">
        <v>20918</v>
      </c>
      <c r="Q11" s="24">
        <v>75252</v>
      </c>
      <c r="R11" s="24">
        <v>157335</v>
      </c>
      <c r="S11" s="24"/>
      <c r="T11" s="24"/>
      <c r="U11" s="24"/>
      <c r="V11" s="24"/>
      <c r="W11" s="24">
        <v>515061</v>
      </c>
      <c r="X11" s="24">
        <v>453591</v>
      </c>
      <c r="Y11" s="24">
        <v>61470</v>
      </c>
      <c r="Z11" s="6">
        <v>13.55</v>
      </c>
      <c r="AA11" s="22">
        <v>604782</v>
      </c>
    </row>
    <row r="12" spans="1:27" ht="12.75">
      <c r="A12" s="5" t="s">
        <v>38</v>
      </c>
      <c r="B12" s="3"/>
      <c r="C12" s="22">
        <v>2216813</v>
      </c>
      <c r="D12" s="22"/>
      <c r="E12" s="23">
        <v>5693490</v>
      </c>
      <c r="F12" s="24">
        <v>4924409</v>
      </c>
      <c r="G12" s="24">
        <v>313819</v>
      </c>
      <c r="H12" s="24">
        <v>105440</v>
      </c>
      <c r="I12" s="24">
        <v>201815</v>
      </c>
      <c r="J12" s="24">
        <v>621074</v>
      </c>
      <c r="K12" s="24">
        <v>442061</v>
      </c>
      <c r="L12" s="24">
        <v>-117262</v>
      </c>
      <c r="M12" s="24">
        <v>278652</v>
      </c>
      <c r="N12" s="24">
        <v>603451</v>
      </c>
      <c r="O12" s="24">
        <v>496495</v>
      </c>
      <c r="P12" s="24">
        <v>231700</v>
      </c>
      <c r="Q12" s="24">
        <v>192810</v>
      </c>
      <c r="R12" s="24">
        <v>921005</v>
      </c>
      <c r="S12" s="24"/>
      <c r="T12" s="24"/>
      <c r="U12" s="24"/>
      <c r="V12" s="24"/>
      <c r="W12" s="24">
        <v>2145530</v>
      </c>
      <c r="X12" s="24">
        <v>3693312</v>
      </c>
      <c r="Y12" s="24">
        <v>-1547782</v>
      </c>
      <c r="Z12" s="6">
        <v>-41.91</v>
      </c>
      <c r="AA12" s="22">
        <v>4924409</v>
      </c>
    </row>
    <row r="13" spans="1:27" ht="12.75">
      <c r="A13" s="5" t="s">
        <v>39</v>
      </c>
      <c r="B13" s="3"/>
      <c r="C13" s="22">
        <v>47812</v>
      </c>
      <c r="D13" s="22"/>
      <c r="E13" s="23">
        <v>284494</v>
      </c>
      <c r="F13" s="24">
        <v>33163</v>
      </c>
      <c r="G13" s="24"/>
      <c r="H13" s="24">
        <v>3814</v>
      </c>
      <c r="I13" s="24">
        <v>4249</v>
      </c>
      <c r="J13" s="24">
        <v>8063</v>
      </c>
      <c r="K13" s="24">
        <v>2404</v>
      </c>
      <c r="L13" s="24">
        <v>1099</v>
      </c>
      <c r="M13" s="24">
        <v>3814</v>
      </c>
      <c r="N13" s="24">
        <v>7317</v>
      </c>
      <c r="O13" s="24">
        <v>3814</v>
      </c>
      <c r="P13" s="24">
        <v>4232</v>
      </c>
      <c r="Q13" s="24">
        <v>3814</v>
      </c>
      <c r="R13" s="24">
        <v>11860</v>
      </c>
      <c r="S13" s="24"/>
      <c r="T13" s="24"/>
      <c r="U13" s="24"/>
      <c r="V13" s="24"/>
      <c r="W13" s="24">
        <v>27240</v>
      </c>
      <c r="X13" s="24">
        <v>24876</v>
      </c>
      <c r="Y13" s="24">
        <v>2364</v>
      </c>
      <c r="Z13" s="6">
        <v>9.5</v>
      </c>
      <c r="AA13" s="22">
        <v>33163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33521308</v>
      </c>
      <c r="D15" s="19">
        <f>SUM(D16:D18)</f>
        <v>0</v>
      </c>
      <c r="E15" s="20">
        <f t="shared" si="2"/>
        <v>27653255</v>
      </c>
      <c r="F15" s="21">
        <f t="shared" si="2"/>
        <v>27653255</v>
      </c>
      <c r="G15" s="21">
        <f t="shared" si="2"/>
        <v>46304</v>
      </c>
      <c r="H15" s="21">
        <f t="shared" si="2"/>
        <v>21564</v>
      </c>
      <c r="I15" s="21">
        <f t="shared" si="2"/>
        <v>33449</v>
      </c>
      <c r="J15" s="21">
        <f t="shared" si="2"/>
        <v>101317</v>
      </c>
      <c r="K15" s="21">
        <f t="shared" si="2"/>
        <v>41348</v>
      </c>
      <c r="L15" s="21">
        <f t="shared" si="2"/>
        <v>35673</v>
      </c>
      <c r="M15" s="21">
        <f t="shared" si="2"/>
        <v>36067</v>
      </c>
      <c r="N15" s="21">
        <f t="shared" si="2"/>
        <v>113088</v>
      </c>
      <c r="O15" s="21">
        <f t="shared" si="2"/>
        <v>26852</v>
      </c>
      <c r="P15" s="21">
        <f t="shared" si="2"/>
        <v>28244</v>
      </c>
      <c r="Q15" s="21">
        <f t="shared" si="2"/>
        <v>51869</v>
      </c>
      <c r="R15" s="21">
        <f t="shared" si="2"/>
        <v>106965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321370</v>
      </c>
      <c r="X15" s="21">
        <f t="shared" si="2"/>
        <v>20739960</v>
      </c>
      <c r="Y15" s="21">
        <f t="shared" si="2"/>
        <v>-20418590</v>
      </c>
      <c r="Z15" s="4">
        <f>+IF(X15&lt;&gt;0,+(Y15/X15)*100,0)</f>
        <v>-98.45047917160882</v>
      </c>
      <c r="AA15" s="19">
        <f>SUM(AA16:AA18)</f>
        <v>27653255</v>
      </c>
    </row>
    <row r="16" spans="1:27" ht="12.75">
      <c r="A16" s="5" t="s">
        <v>42</v>
      </c>
      <c r="B16" s="3"/>
      <c r="C16" s="22">
        <v>6579409</v>
      </c>
      <c r="D16" s="22"/>
      <c r="E16" s="23">
        <v>11394990</v>
      </c>
      <c r="F16" s="24">
        <v>11394990</v>
      </c>
      <c r="G16" s="24">
        <v>42804</v>
      </c>
      <c r="H16" s="24">
        <v>35880</v>
      </c>
      <c r="I16" s="24">
        <v>27713</v>
      </c>
      <c r="J16" s="24">
        <v>106397</v>
      </c>
      <c r="K16" s="24">
        <v>37152</v>
      </c>
      <c r="L16" s="24">
        <v>34467</v>
      </c>
      <c r="M16" s="24">
        <v>32664</v>
      </c>
      <c r="N16" s="24">
        <v>104283</v>
      </c>
      <c r="O16" s="24">
        <v>21684</v>
      </c>
      <c r="P16" s="24">
        <v>25137</v>
      </c>
      <c r="Q16" s="24">
        <v>48718</v>
      </c>
      <c r="R16" s="24">
        <v>95539</v>
      </c>
      <c r="S16" s="24"/>
      <c r="T16" s="24"/>
      <c r="U16" s="24"/>
      <c r="V16" s="24"/>
      <c r="W16" s="24">
        <v>306219</v>
      </c>
      <c r="X16" s="24">
        <v>8546247</v>
      </c>
      <c r="Y16" s="24">
        <v>-8240028</v>
      </c>
      <c r="Z16" s="6">
        <v>-96.42</v>
      </c>
      <c r="AA16" s="22">
        <v>11394990</v>
      </c>
    </row>
    <row r="17" spans="1:27" ht="12.75">
      <c r="A17" s="5" t="s">
        <v>43</v>
      </c>
      <c r="B17" s="3"/>
      <c r="C17" s="22">
        <v>26941899</v>
      </c>
      <c r="D17" s="22"/>
      <c r="E17" s="23">
        <v>16258265</v>
      </c>
      <c r="F17" s="24">
        <v>16258265</v>
      </c>
      <c r="G17" s="24">
        <v>3500</v>
      </c>
      <c r="H17" s="24">
        <v>-14316</v>
      </c>
      <c r="I17" s="24">
        <v>5736</v>
      </c>
      <c r="J17" s="24">
        <v>-5080</v>
      </c>
      <c r="K17" s="24">
        <v>4196</v>
      </c>
      <c r="L17" s="24">
        <v>1206</v>
      </c>
      <c r="M17" s="24">
        <v>3403</v>
      </c>
      <c r="N17" s="24">
        <v>8805</v>
      </c>
      <c r="O17" s="24">
        <v>5168</v>
      </c>
      <c r="P17" s="24">
        <v>3107</v>
      </c>
      <c r="Q17" s="24">
        <v>3151</v>
      </c>
      <c r="R17" s="24">
        <v>11426</v>
      </c>
      <c r="S17" s="24"/>
      <c r="T17" s="24"/>
      <c r="U17" s="24"/>
      <c r="V17" s="24"/>
      <c r="W17" s="24">
        <v>15151</v>
      </c>
      <c r="X17" s="24">
        <v>12193713</v>
      </c>
      <c r="Y17" s="24">
        <v>-12178562</v>
      </c>
      <c r="Z17" s="6">
        <v>-99.88</v>
      </c>
      <c r="AA17" s="22">
        <v>16258265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116763097</v>
      </c>
      <c r="D19" s="19">
        <f>SUM(D20:D23)</f>
        <v>0</v>
      </c>
      <c r="E19" s="20">
        <f t="shared" si="3"/>
        <v>162646811</v>
      </c>
      <c r="F19" s="21">
        <f t="shared" si="3"/>
        <v>172851811</v>
      </c>
      <c r="G19" s="21">
        <f t="shared" si="3"/>
        <v>2851800</v>
      </c>
      <c r="H19" s="21">
        <f t="shared" si="3"/>
        <v>12090868</v>
      </c>
      <c r="I19" s="21">
        <f t="shared" si="3"/>
        <v>10775455</v>
      </c>
      <c r="J19" s="21">
        <f t="shared" si="3"/>
        <v>25718123</v>
      </c>
      <c r="K19" s="21">
        <f t="shared" si="3"/>
        <v>1277451</v>
      </c>
      <c r="L19" s="21">
        <f t="shared" si="3"/>
        <v>3226464</v>
      </c>
      <c r="M19" s="21">
        <f t="shared" si="3"/>
        <v>10257971</v>
      </c>
      <c r="N19" s="21">
        <f t="shared" si="3"/>
        <v>14761886</v>
      </c>
      <c r="O19" s="21">
        <f t="shared" si="3"/>
        <v>11591542</v>
      </c>
      <c r="P19" s="21">
        <f t="shared" si="3"/>
        <v>9830862</v>
      </c>
      <c r="Q19" s="21">
        <f t="shared" si="3"/>
        <v>12129749</v>
      </c>
      <c r="R19" s="21">
        <f t="shared" si="3"/>
        <v>33552153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74032162</v>
      </c>
      <c r="X19" s="21">
        <f t="shared" si="3"/>
        <v>129638871</v>
      </c>
      <c r="Y19" s="21">
        <f t="shared" si="3"/>
        <v>-55606709</v>
      </c>
      <c r="Z19" s="4">
        <f>+IF(X19&lt;&gt;0,+(Y19/X19)*100,0)</f>
        <v>-42.8935461802965</v>
      </c>
      <c r="AA19" s="19">
        <f>SUM(AA20:AA23)</f>
        <v>172851811</v>
      </c>
    </row>
    <row r="20" spans="1:27" ht="12.75">
      <c r="A20" s="5" t="s">
        <v>46</v>
      </c>
      <c r="B20" s="3"/>
      <c r="C20" s="22">
        <v>88889044</v>
      </c>
      <c r="D20" s="22"/>
      <c r="E20" s="23">
        <v>138191018</v>
      </c>
      <c r="F20" s="24">
        <v>138192071</v>
      </c>
      <c r="G20" s="24">
        <v>2851800</v>
      </c>
      <c r="H20" s="24">
        <v>9728749</v>
      </c>
      <c r="I20" s="24">
        <v>8428456</v>
      </c>
      <c r="J20" s="24">
        <v>21009005</v>
      </c>
      <c r="K20" s="24">
        <v>1282505</v>
      </c>
      <c r="L20" s="24">
        <v>2659625</v>
      </c>
      <c r="M20" s="24">
        <v>7936884</v>
      </c>
      <c r="N20" s="24">
        <v>11879014</v>
      </c>
      <c r="O20" s="24">
        <v>8306699</v>
      </c>
      <c r="P20" s="24">
        <v>7534526</v>
      </c>
      <c r="Q20" s="24">
        <v>9792796</v>
      </c>
      <c r="R20" s="24">
        <v>25634021</v>
      </c>
      <c r="S20" s="24"/>
      <c r="T20" s="24"/>
      <c r="U20" s="24"/>
      <c r="V20" s="24"/>
      <c r="W20" s="24">
        <v>58522040</v>
      </c>
      <c r="X20" s="24">
        <v>103644072</v>
      </c>
      <c r="Y20" s="24">
        <v>-45122032</v>
      </c>
      <c r="Z20" s="6">
        <v>-43.54</v>
      </c>
      <c r="AA20" s="22">
        <v>138192071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27874053</v>
      </c>
      <c r="D23" s="22"/>
      <c r="E23" s="23">
        <v>24455793</v>
      </c>
      <c r="F23" s="24">
        <v>34659740</v>
      </c>
      <c r="G23" s="24"/>
      <c r="H23" s="24">
        <v>2362119</v>
      </c>
      <c r="I23" s="24">
        <v>2346999</v>
      </c>
      <c r="J23" s="24">
        <v>4709118</v>
      </c>
      <c r="K23" s="24">
        <v>-5054</v>
      </c>
      <c r="L23" s="24">
        <v>566839</v>
      </c>
      <c r="M23" s="24">
        <v>2321087</v>
      </c>
      <c r="N23" s="24">
        <v>2882872</v>
      </c>
      <c r="O23" s="24">
        <v>3284843</v>
      </c>
      <c r="P23" s="24">
        <v>2296336</v>
      </c>
      <c r="Q23" s="24">
        <v>2336953</v>
      </c>
      <c r="R23" s="24">
        <v>7918132</v>
      </c>
      <c r="S23" s="24"/>
      <c r="T23" s="24"/>
      <c r="U23" s="24"/>
      <c r="V23" s="24"/>
      <c r="W23" s="24">
        <v>15510122</v>
      </c>
      <c r="X23" s="24">
        <v>25994799</v>
      </c>
      <c r="Y23" s="24">
        <v>-10484677</v>
      </c>
      <c r="Z23" s="6">
        <v>-40.33</v>
      </c>
      <c r="AA23" s="22">
        <v>34659740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237685868</v>
      </c>
      <c r="D25" s="40">
        <f>+D5+D9+D15+D19+D24</f>
        <v>0</v>
      </c>
      <c r="E25" s="41">
        <f t="shared" si="4"/>
        <v>333290204</v>
      </c>
      <c r="F25" s="42">
        <f t="shared" si="4"/>
        <v>337588294</v>
      </c>
      <c r="G25" s="42">
        <f t="shared" si="4"/>
        <v>66542323</v>
      </c>
      <c r="H25" s="42">
        <f t="shared" si="4"/>
        <v>13051308</v>
      </c>
      <c r="I25" s="42">
        <f t="shared" si="4"/>
        <v>12161571</v>
      </c>
      <c r="J25" s="42">
        <f t="shared" si="4"/>
        <v>91755202</v>
      </c>
      <c r="K25" s="42">
        <f t="shared" si="4"/>
        <v>3113920</v>
      </c>
      <c r="L25" s="42">
        <f t="shared" si="4"/>
        <v>8009827</v>
      </c>
      <c r="M25" s="42">
        <f t="shared" si="4"/>
        <v>26308550</v>
      </c>
      <c r="N25" s="42">
        <f t="shared" si="4"/>
        <v>37432297</v>
      </c>
      <c r="O25" s="42">
        <f t="shared" si="4"/>
        <v>13130244</v>
      </c>
      <c r="P25" s="42">
        <f t="shared" si="4"/>
        <v>11020625</v>
      </c>
      <c r="Q25" s="42">
        <f t="shared" si="4"/>
        <v>27145544</v>
      </c>
      <c r="R25" s="42">
        <f t="shared" si="4"/>
        <v>51296413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180483912</v>
      </c>
      <c r="X25" s="42">
        <f t="shared" si="4"/>
        <v>253191294</v>
      </c>
      <c r="Y25" s="42">
        <f t="shared" si="4"/>
        <v>-72707382</v>
      </c>
      <c r="Z25" s="43">
        <f>+IF(X25&lt;&gt;0,+(Y25/X25)*100,0)</f>
        <v>-28.71638311544788</v>
      </c>
      <c r="AA25" s="40">
        <f>+AA5+AA9+AA15+AA19+AA24</f>
        <v>337588294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105609879</v>
      </c>
      <c r="D28" s="19">
        <f>SUM(D29:D31)</f>
        <v>0</v>
      </c>
      <c r="E28" s="20">
        <f t="shared" si="5"/>
        <v>72671134</v>
      </c>
      <c r="F28" s="21">
        <f t="shared" si="5"/>
        <v>76940937</v>
      </c>
      <c r="G28" s="21">
        <f t="shared" si="5"/>
        <v>438466</v>
      </c>
      <c r="H28" s="21">
        <f t="shared" si="5"/>
        <v>11483</v>
      </c>
      <c r="I28" s="21">
        <f t="shared" si="5"/>
        <v>638268</v>
      </c>
      <c r="J28" s="21">
        <f t="shared" si="5"/>
        <v>1088217</v>
      </c>
      <c r="K28" s="21">
        <f t="shared" si="5"/>
        <v>592710</v>
      </c>
      <c r="L28" s="21">
        <f t="shared" si="5"/>
        <v>11929932</v>
      </c>
      <c r="M28" s="21">
        <f t="shared" si="5"/>
        <v>871972</v>
      </c>
      <c r="N28" s="21">
        <f t="shared" si="5"/>
        <v>13394614</v>
      </c>
      <c r="O28" s="21">
        <f t="shared" si="5"/>
        <v>4898056</v>
      </c>
      <c r="P28" s="21">
        <f t="shared" si="5"/>
        <v>3766312</v>
      </c>
      <c r="Q28" s="21">
        <f t="shared" si="5"/>
        <v>3290775</v>
      </c>
      <c r="R28" s="21">
        <f t="shared" si="5"/>
        <v>11955143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26437974</v>
      </c>
      <c r="X28" s="21">
        <f t="shared" si="5"/>
        <v>57705030</v>
      </c>
      <c r="Y28" s="21">
        <f t="shared" si="5"/>
        <v>-31267056</v>
      </c>
      <c r="Z28" s="4">
        <f>+IF(X28&lt;&gt;0,+(Y28/X28)*100,0)</f>
        <v>-54.18428168220344</v>
      </c>
      <c r="AA28" s="19">
        <f>SUM(AA29:AA31)</f>
        <v>76940937</v>
      </c>
    </row>
    <row r="29" spans="1:27" ht="12.75">
      <c r="A29" s="5" t="s">
        <v>32</v>
      </c>
      <c r="B29" s="3"/>
      <c r="C29" s="22">
        <v>30271423</v>
      </c>
      <c r="D29" s="22"/>
      <c r="E29" s="23">
        <v>28631977</v>
      </c>
      <c r="F29" s="24">
        <v>26172917</v>
      </c>
      <c r="G29" s="24">
        <v>114274</v>
      </c>
      <c r="H29" s="24">
        <v>3161</v>
      </c>
      <c r="I29" s="24">
        <v>202678</v>
      </c>
      <c r="J29" s="24">
        <v>320113</v>
      </c>
      <c r="K29" s="24">
        <v>74682</v>
      </c>
      <c r="L29" s="24">
        <v>4613205</v>
      </c>
      <c r="M29" s="24">
        <v>360287</v>
      </c>
      <c r="N29" s="24">
        <v>5048174</v>
      </c>
      <c r="O29" s="24">
        <v>1427597</v>
      </c>
      <c r="P29" s="24">
        <v>1586398</v>
      </c>
      <c r="Q29" s="24">
        <v>1251228</v>
      </c>
      <c r="R29" s="24">
        <v>4265223</v>
      </c>
      <c r="S29" s="24"/>
      <c r="T29" s="24"/>
      <c r="U29" s="24"/>
      <c r="V29" s="24"/>
      <c r="W29" s="24">
        <v>9633510</v>
      </c>
      <c r="X29" s="24">
        <v>19629756</v>
      </c>
      <c r="Y29" s="24">
        <v>-9996246</v>
      </c>
      <c r="Z29" s="6">
        <v>-50.92</v>
      </c>
      <c r="AA29" s="22">
        <v>26172917</v>
      </c>
    </row>
    <row r="30" spans="1:27" ht="12.75">
      <c r="A30" s="5" t="s">
        <v>33</v>
      </c>
      <c r="B30" s="3"/>
      <c r="C30" s="25">
        <v>73756850</v>
      </c>
      <c r="D30" s="25"/>
      <c r="E30" s="26">
        <v>43319948</v>
      </c>
      <c r="F30" s="27">
        <v>49746899</v>
      </c>
      <c r="G30" s="27">
        <v>324192</v>
      </c>
      <c r="H30" s="27">
        <v>8322</v>
      </c>
      <c r="I30" s="27">
        <v>435590</v>
      </c>
      <c r="J30" s="27">
        <v>768104</v>
      </c>
      <c r="K30" s="27">
        <v>518028</v>
      </c>
      <c r="L30" s="27">
        <v>7098956</v>
      </c>
      <c r="M30" s="27">
        <v>509765</v>
      </c>
      <c r="N30" s="27">
        <v>8126749</v>
      </c>
      <c r="O30" s="27">
        <v>3423811</v>
      </c>
      <c r="P30" s="27">
        <v>2131463</v>
      </c>
      <c r="Q30" s="27">
        <v>1972286</v>
      </c>
      <c r="R30" s="27">
        <v>7527560</v>
      </c>
      <c r="S30" s="27"/>
      <c r="T30" s="27"/>
      <c r="U30" s="27"/>
      <c r="V30" s="27"/>
      <c r="W30" s="27">
        <v>16422413</v>
      </c>
      <c r="X30" s="27">
        <v>37309446</v>
      </c>
      <c r="Y30" s="27">
        <v>-20887033</v>
      </c>
      <c r="Z30" s="7">
        <v>-55.98</v>
      </c>
      <c r="AA30" s="25">
        <v>49746899</v>
      </c>
    </row>
    <row r="31" spans="1:27" ht="12.75">
      <c r="A31" s="5" t="s">
        <v>34</v>
      </c>
      <c r="B31" s="3"/>
      <c r="C31" s="22">
        <v>1581606</v>
      </c>
      <c r="D31" s="22"/>
      <c r="E31" s="23">
        <v>719209</v>
      </c>
      <c r="F31" s="24">
        <v>1021121</v>
      </c>
      <c r="G31" s="24"/>
      <c r="H31" s="24"/>
      <c r="I31" s="24"/>
      <c r="J31" s="24"/>
      <c r="K31" s="24"/>
      <c r="L31" s="24">
        <v>217771</v>
      </c>
      <c r="M31" s="24">
        <v>1920</v>
      </c>
      <c r="N31" s="24">
        <v>219691</v>
      </c>
      <c r="O31" s="24">
        <v>46648</v>
      </c>
      <c r="P31" s="24">
        <v>48451</v>
      </c>
      <c r="Q31" s="24">
        <v>67261</v>
      </c>
      <c r="R31" s="24">
        <v>162360</v>
      </c>
      <c r="S31" s="24"/>
      <c r="T31" s="24"/>
      <c r="U31" s="24"/>
      <c r="V31" s="24"/>
      <c r="W31" s="24">
        <v>382051</v>
      </c>
      <c r="X31" s="24">
        <v>765828</v>
      </c>
      <c r="Y31" s="24">
        <v>-383777</v>
      </c>
      <c r="Z31" s="6">
        <v>-50.11</v>
      </c>
      <c r="AA31" s="22">
        <v>1021121</v>
      </c>
    </row>
    <row r="32" spans="1:27" ht="12.75">
      <c r="A32" s="2" t="s">
        <v>35</v>
      </c>
      <c r="B32" s="3"/>
      <c r="C32" s="19">
        <f aca="true" t="shared" si="6" ref="C32:Y32">SUM(C33:C37)</f>
        <v>25568025</v>
      </c>
      <c r="D32" s="19">
        <f>SUM(D33:D37)</f>
        <v>0</v>
      </c>
      <c r="E32" s="20">
        <f t="shared" si="6"/>
        <v>31090491</v>
      </c>
      <c r="F32" s="21">
        <f t="shared" si="6"/>
        <v>31045547</v>
      </c>
      <c r="G32" s="21">
        <f t="shared" si="6"/>
        <v>47459</v>
      </c>
      <c r="H32" s="21">
        <f t="shared" si="6"/>
        <v>78254</v>
      </c>
      <c r="I32" s="21">
        <f t="shared" si="6"/>
        <v>166702</v>
      </c>
      <c r="J32" s="21">
        <f t="shared" si="6"/>
        <v>292415</v>
      </c>
      <c r="K32" s="21">
        <f t="shared" si="6"/>
        <v>63812</v>
      </c>
      <c r="L32" s="21">
        <f t="shared" si="6"/>
        <v>7717674</v>
      </c>
      <c r="M32" s="21">
        <f t="shared" si="6"/>
        <v>115113</v>
      </c>
      <c r="N32" s="21">
        <f t="shared" si="6"/>
        <v>7896599</v>
      </c>
      <c r="O32" s="21">
        <f t="shared" si="6"/>
        <v>2120768</v>
      </c>
      <c r="P32" s="21">
        <f t="shared" si="6"/>
        <v>2012581</v>
      </c>
      <c r="Q32" s="21">
        <f t="shared" si="6"/>
        <v>2105393</v>
      </c>
      <c r="R32" s="21">
        <f t="shared" si="6"/>
        <v>6238742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14427756</v>
      </c>
      <c r="X32" s="21">
        <f t="shared" si="6"/>
        <v>23284323</v>
      </c>
      <c r="Y32" s="21">
        <f t="shared" si="6"/>
        <v>-8856567</v>
      </c>
      <c r="Z32" s="4">
        <f>+IF(X32&lt;&gt;0,+(Y32/X32)*100,0)</f>
        <v>-38.03660943889157</v>
      </c>
      <c r="AA32" s="19">
        <f>SUM(AA33:AA37)</f>
        <v>31045547</v>
      </c>
    </row>
    <row r="33" spans="1:27" ht="12.75">
      <c r="A33" s="5" t="s">
        <v>36</v>
      </c>
      <c r="B33" s="3"/>
      <c r="C33" s="22">
        <v>10968393</v>
      </c>
      <c r="D33" s="22"/>
      <c r="E33" s="23">
        <v>14366540</v>
      </c>
      <c r="F33" s="24">
        <v>16455177</v>
      </c>
      <c r="G33" s="24">
        <v>4553</v>
      </c>
      <c r="H33" s="24">
        <v>19687</v>
      </c>
      <c r="I33" s="24">
        <v>51670</v>
      </c>
      <c r="J33" s="24">
        <v>75910</v>
      </c>
      <c r="K33" s="24">
        <v>44043</v>
      </c>
      <c r="L33" s="24">
        <v>3262056</v>
      </c>
      <c r="M33" s="24">
        <v>27953</v>
      </c>
      <c r="N33" s="24">
        <v>3334052</v>
      </c>
      <c r="O33" s="24">
        <v>836983</v>
      </c>
      <c r="P33" s="24">
        <v>832294</v>
      </c>
      <c r="Q33" s="24">
        <v>860001</v>
      </c>
      <c r="R33" s="24">
        <v>2529278</v>
      </c>
      <c r="S33" s="24"/>
      <c r="T33" s="24"/>
      <c r="U33" s="24"/>
      <c r="V33" s="24"/>
      <c r="W33" s="24">
        <v>5939240</v>
      </c>
      <c r="X33" s="24">
        <v>12341475</v>
      </c>
      <c r="Y33" s="24">
        <v>-6402235</v>
      </c>
      <c r="Z33" s="6">
        <v>-51.88</v>
      </c>
      <c r="AA33" s="22">
        <v>16455177</v>
      </c>
    </row>
    <row r="34" spans="1:27" ht="12.75">
      <c r="A34" s="5" t="s">
        <v>37</v>
      </c>
      <c r="B34" s="3"/>
      <c r="C34" s="22">
        <v>9152282</v>
      </c>
      <c r="D34" s="22"/>
      <c r="E34" s="23">
        <v>10764557</v>
      </c>
      <c r="F34" s="24">
        <v>8555606</v>
      </c>
      <c r="G34" s="24">
        <v>13678</v>
      </c>
      <c r="H34" s="24">
        <v>4785</v>
      </c>
      <c r="I34" s="24">
        <v>19792</v>
      </c>
      <c r="J34" s="24">
        <v>38255</v>
      </c>
      <c r="K34" s="24">
        <v>3937</v>
      </c>
      <c r="L34" s="24">
        <v>2888209</v>
      </c>
      <c r="M34" s="24">
        <v>23162</v>
      </c>
      <c r="N34" s="24">
        <v>2915308</v>
      </c>
      <c r="O34" s="24">
        <v>865940</v>
      </c>
      <c r="P34" s="24">
        <v>766332</v>
      </c>
      <c r="Q34" s="24">
        <v>752903</v>
      </c>
      <c r="R34" s="24">
        <v>2385175</v>
      </c>
      <c r="S34" s="24"/>
      <c r="T34" s="24"/>
      <c r="U34" s="24"/>
      <c r="V34" s="24"/>
      <c r="W34" s="24">
        <v>5338738</v>
      </c>
      <c r="X34" s="24">
        <v>6416793</v>
      </c>
      <c r="Y34" s="24">
        <v>-1078055</v>
      </c>
      <c r="Z34" s="6">
        <v>-16.8</v>
      </c>
      <c r="AA34" s="22">
        <v>8555606</v>
      </c>
    </row>
    <row r="35" spans="1:27" ht="12.75">
      <c r="A35" s="5" t="s">
        <v>38</v>
      </c>
      <c r="B35" s="3"/>
      <c r="C35" s="22">
        <v>3617852</v>
      </c>
      <c r="D35" s="22"/>
      <c r="E35" s="23">
        <v>3031344</v>
      </c>
      <c r="F35" s="24">
        <v>3331344</v>
      </c>
      <c r="G35" s="24">
        <v>28554</v>
      </c>
      <c r="H35" s="24">
        <v>39739</v>
      </c>
      <c r="I35" s="24">
        <v>74837</v>
      </c>
      <c r="J35" s="24">
        <v>143130</v>
      </c>
      <c r="K35" s="24">
        <v>15832</v>
      </c>
      <c r="L35" s="24">
        <v>915629</v>
      </c>
      <c r="M35" s="24">
        <v>50409</v>
      </c>
      <c r="N35" s="24">
        <v>981870</v>
      </c>
      <c r="O35" s="24">
        <v>248823</v>
      </c>
      <c r="P35" s="24">
        <v>240220</v>
      </c>
      <c r="Q35" s="24">
        <v>299076</v>
      </c>
      <c r="R35" s="24">
        <v>788119</v>
      </c>
      <c r="S35" s="24"/>
      <c r="T35" s="24"/>
      <c r="U35" s="24"/>
      <c r="V35" s="24"/>
      <c r="W35" s="24">
        <v>1913119</v>
      </c>
      <c r="X35" s="24">
        <v>2498463</v>
      </c>
      <c r="Y35" s="24">
        <v>-585344</v>
      </c>
      <c r="Z35" s="6">
        <v>-23.43</v>
      </c>
      <c r="AA35" s="22">
        <v>3331344</v>
      </c>
    </row>
    <row r="36" spans="1:27" ht="12.75">
      <c r="A36" s="5" t="s">
        <v>39</v>
      </c>
      <c r="B36" s="3"/>
      <c r="C36" s="22">
        <v>1829498</v>
      </c>
      <c r="D36" s="22"/>
      <c r="E36" s="23">
        <v>2927960</v>
      </c>
      <c r="F36" s="24">
        <v>2703330</v>
      </c>
      <c r="G36" s="24">
        <v>674</v>
      </c>
      <c r="H36" s="24">
        <v>14043</v>
      </c>
      <c r="I36" s="24">
        <v>20403</v>
      </c>
      <c r="J36" s="24">
        <v>35120</v>
      </c>
      <c r="K36" s="24"/>
      <c r="L36" s="24">
        <v>651780</v>
      </c>
      <c r="M36" s="24">
        <v>13589</v>
      </c>
      <c r="N36" s="24">
        <v>665369</v>
      </c>
      <c r="O36" s="24">
        <v>169022</v>
      </c>
      <c r="P36" s="24">
        <v>173735</v>
      </c>
      <c r="Q36" s="24">
        <v>193413</v>
      </c>
      <c r="R36" s="24">
        <v>536170</v>
      </c>
      <c r="S36" s="24"/>
      <c r="T36" s="24"/>
      <c r="U36" s="24"/>
      <c r="V36" s="24"/>
      <c r="W36" s="24">
        <v>1236659</v>
      </c>
      <c r="X36" s="24">
        <v>2027520</v>
      </c>
      <c r="Y36" s="24">
        <v>-790861</v>
      </c>
      <c r="Z36" s="6">
        <v>-39.01</v>
      </c>
      <c r="AA36" s="22">
        <v>2703330</v>
      </c>
    </row>
    <row r="37" spans="1:27" ht="12.75">
      <c r="A37" s="5" t="s">
        <v>40</v>
      </c>
      <c r="B37" s="3"/>
      <c r="C37" s="25"/>
      <c r="D37" s="25"/>
      <c r="E37" s="26">
        <v>90</v>
      </c>
      <c r="F37" s="27">
        <v>90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72</v>
      </c>
      <c r="Y37" s="27">
        <v>-72</v>
      </c>
      <c r="Z37" s="7">
        <v>-100</v>
      </c>
      <c r="AA37" s="25">
        <v>90</v>
      </c>
    </row>
    <row r="38" spans="1:27" ht="12.75">
      <c r="A38" s="2" t="s">
        <v>41</v>
      </c>
      <c r="B38" s="8"/>
      <c r="C38" s="19">
        <f aca="true" t="shared" si="7" ref="C38:Y38">SUM(C39:C41)</f>
        <v>19725578</v>
      </c>
      <c r="D38" s="19">
        <f>SUM(D39:D41)</f>
        <v>0</v>
      </c>
      <c r="E38" s="20">
        <f t="shared" si="7"/>
        <v>97863850</v>
      </c>
      <c r="F38" s="21">
        <f t="shared" si="7"/>
        <v>95301538</v>
      </c>
      <c r="G38" s="21">
        <f t="shared" si="7"/>
        <v>114044</v>
      </c>
      <c r="H38" s="21">
        <f t="shared" si="7"/>
        <v>33863</v>
      </c>
      <c r="I38" s="21">
        <f t="shared" si="7"/>
        <v>172895</v>
      </c>
      <c r="J38" s="21">
        <f t="shared" si="7"/>
        <v>320802</v>
      </c>
      <c r="K38" s="21">
        <f t="shared" si="7"/>
        <v>65504</v>
      </c>
      <c r="L38" s="21">
        <f t="shared" si="7"/>
        <v>5054808</v>
      </c>
      <c r="M38" s="21">
        <f t="shared" si="7"/>
        <v>1839514</v>
      </c>
      <c r="N38" s="21">
        <f t="shared" si="7"/>
        <v>6959826</v>
      </c>
      <c r="O38" s="21">
        <f t="shared" si="7"/>
        <v>1506536</v>
      </c>
      <c r="P38" s="21">
        <f t="shared" si="7"/>
        <v>3205026</v>
      </c>
      <c r="Q38" s="21">
        <f t="shared" si="7"/>
        <v>2667970</v>
      </c>
      <c r="R38" s="21">
        <f t="shared" si="7"/>
        <v>7379532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14660160</v>
      </c>
      <c r="X38" s="21">
        <f t="shared" si="7"/>
        <v>71476236</v>
      </c>
      <c r="Y38" s="21">
        <f t="shared" si="7"/>
        <v>-56816076</v>
      </c>
      <c r="Z38" s="4">
        <f>+IF(X38&lt;&gt;0,+(Y38/X38)*100,0)</f>
        <v>-79.48946276354005</v>
      </c>
      <c r="AA38" s="19">
        <f>SUM(AA39:AA41)</f>
        <v>95301538</v>
      </c>
    </row>
    <row r="39" spans="1:27" ht="12.75">
      <c r="A39" s="5" t="s">
        <v>42</v>
      </c>
      <c r="B39" s="3"/>
      <c r="C39" s="22">
        <v>7455513</v>
      </c>
      <c r="D39" s="22"/>
      <c r="E39" s="23">
        <v>14752432</v>
      </c>
      <c r="F39" s="24">
        <v>12088017</v>
      </c>
      <c r="G39" s="24">
        <v>99401</v>
      </c>
      <c r="H39" s="24">
        <v>200</v>
      </c>
      <c r="I39" s="24">
        <v>122688</v>
      </c>
      <c r="J39" s="24">
        <v>222289</v>
      </c>
      <c r="K39" s="24">
        <v>46596</v>
      </c>
      <c r="L39" s="24">
        <v>2250401</v>
      </c>
      <c r="M39" s="24">
        <v>309225</v>
      </c>
      <c r="N39" s="24">
        <v>2606222</v>
      </c>
      <c r="O39" s="24">
        <v>735497</v>
      </c>
      <c r="P39" s="24">
        <v>729951</v>
      </c>
      <c r="Q39" s="24">
        <v>687330</v>
      </c>
      <c r="R39" s="24">
        <v>2152778</v>
      </c>
      <c r="S39" s="24"/>
      <c r="T39" s="24"/>
      <c r="U39" s="24"/>
      <c r="V39" s="24"/>
      <c r="W39" s="24">
        <v>4981289</v>
      </c>
      <c r="X39" s="24">
        <v>9066042</v>
      </c>
      <c r="Y39" s="24">
        <v>-4084753</v>
      </c>
      <c r="Z39" s="6">
        <v>-45.06</v>
      </c>
      <c r="AA39" s="22">
        <v>12088017</v>
      </c>
    </row>
    <row r="40" spans="1:27" ht="12.75">
      <c r="A40" s="5" t="s">
        <v>43</v>
      </c>
      <c r="B40" s="3"/>
      <c r="C40" s="22">
        <v>12270065</v>
      </c>
      <c r="D40" s="22"/>
      <c r="E40" s="23">
        <v>83111418</v>
      </c>
      <c r="F40" s="24">
        <v>83213521</v>
      </c>
      <c r="G40" s="24">
        <v>14643</v>
      </c>
      <c r="H40" s="24">
        <v>33663</v>
      </c>
      <c r="I40" s="24">
        <v>50207</v>
      </c>
      <c r="J40" s="24">
        <v>98513</v>
      </c>
      <c r="K40" s="24">
        <v>18908</v>
      </c>
      <c r="L40" s="24">
        <v>2804407</v>
      </c>
      <c r="M40" s="24">
        <v>1530289</v>
      </c>
      <c r="N40" s="24">
        <v>4353604</v>
      </c>
      <c r="O40" s="24">
        <v>771039</v>
      </c>
      <c r="P40" s="24">
        <v>2475075</v>
      </c>
      <c r="Q40" s="24">
        <v>1980640</v>
      </c>
      <c r="R40" s="24">
        <v>5226754</v>
      </c>
      <c r="S40" s="24"/>
      <c r="T40" s="24"/>
      <c r="U40" s="24"/>
      <c r="V40" s="24"/>
      <c r="W40" s="24">
        <v>9678871</v>
      </c>
      <c r="X40" s="24">
        <v>62410194</v>
      </c>
      <c r="Y40" s="24">
        <v>-52731323</v>
      </c>
      <c r="Z40" s="6">
        <v>-84.49</v>
      </c>
      <c r="AA40" s="22">
        <v>83213521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121026089</v>
      </c>
      <c r="D42" s="19">
        <f>SUM(D43:D46)</f>
        <v>0</v>
      </c>
      <c r="E42" s="20">
        <f t="shared" si="8"/>
        <v>77406783</v>
      </c>
      <c r="F42" s="21">
        <f t="shared" si="8"/>
        <v>75907044</v>
      </c>
      <c r="G42" s="21">
        <f t="shared" si="8"/>
        <v>571521</v>
      </c>
      <c r="H42" s="21">
        <f t="shared" si="8"/>
        <v>235007</v>
      </c>
      <c r="I42" s="21">
        <f t="shared" si="8"/>
        <v>736959</v>
      </c>
      <c r="J42" s="21">
        <f t="shared" si="8"/>
        <v>1543487</v>
      </c>
      <c r="K42" s="21">
        <f t="shared" si="8"/>
        <v>260813</v>
      </c>
      <c r="L42" s="21">
        <f t="shared" si="8"/>
        <v>6734602</v>
      </c>
      <c r="M42" s="21">
        <f t="shared" si="8"/>
        <v>788601</v>
      </c>
      <c r="N42" s="21">
        <f t="shared" si="8"/>
        <v>7784016</v>
      </c>
      <c r="O42" s="21">
        <f t="shared" si="8"/>
        <v>7655420</v>
      </c>
      <c r="P42" s="21">
        <f t="shared" si="8"/>
        <v>2330038</v>
      </c>
      <c r="Q42" s="21">
        <f t="shared" si="8"/>
        <v>2238752</v>
      </c>
      <c r="R42" s="21">
        <f t="shared" si="8"/>
        <v>12224210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21551713</v>
      </c>
      <c r="X42" s="21">
        <f t="shared" si="8"/>
        <v>56930463</v>
      </c>
      <c r="Y42" s="21">
        <f t="shared" si="8"/>
        <v>-35378750</v>
      </c>
      <c r="Z42" s="4">
        <f>+IF(X42&lt;&gt;0,+(Y42/X42)*100,0)</f>
        <v>-62.143794614844424</v>
      </c>
      <c r="AA42" s="19">
        <f>SUM(AA43:AA46)</f>
        <v>75907044</v>
      </c>
    </row>
    <row r="43" spans="1:27" ht="12.75">
      <c r="A43" s="5" t="s">
        <v>46</v>
      </c>
      <c r="B43" s="3"/>
      <c r="C43" s="22">
        <v>83197459</v>
      </c>
      <c r="D43" s="22"/>
      <c r="E43" s="23">
        <v>64225335</v>
      </c>
      <c r="F43" s="24">
        <v>59997580</v>
      </c>
      <c r="G43" s="24">
        <v>379348</v>
      </c>
      <c r="H43" s="24">
        <v>235007</v>
      </c>
      <c r="I43" s="24">
        <v>544975</v>
      </c>
      <c r="J43" s="24">
        <v>1159330</v>
      </c>
      <c r="K43" s="24">
        <v>233338</v>
      </c>
      <c r="L43" s="24">
        <v>2849602</v>
      </c>
      <c r="M43" s="24">
        <v>390302</v>
      </c>
      <c r="N43" s="24">
        <v>3473242</v>
      </c>
      <c r="O43" s="24">
        <v>6512767</v>
      </c>
      <c r="P43" s="24">
        <v>1069988</v>
      </c>
      <c r="Q43" s="24">
        <v>1089584</v>
      </c>
      <c r="R43" s="24">
        <v>8672339</v>
      </c>
      <c r="S43" s="24"/>
      <c r="T43" s="24"/>
      <c r="U43" s="24"/>
      <c r="V43" s="24"/>
      <c r="W43" s="24">
        <v>13304911</v>
      </c>
      <c r="X43" s="24">
        <v>44998245</v>
      </c>
      <c r="Y43" s="24">
        <v>-31693334</v>
      </c>
      <c r="Z43" s="6">
        <v>-70.43</v>
      </c>
      <c r="AA43" s="22">
        <v>59997580</v>
      </c>
    </row>
    <row r="44" spans="1:27" ht="12.75">
      <c r="A44" s="5" t="s">
        <v>47</v>
      </c>
      <c r="B44" s="3"/>
      <c r="C44" s="22">
        <v>1438913</v>
      </c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36389717</v>
      </c>
      <c r="D46" s="22"/>
      <c r="E46" s="23">
        <v>13181448</v>
      </c>
      <c r="F46" s="24">
        <v>15909464</v>
      </c>
      <c r="G46" s="24">
        <v>192173</v>
      </c>
      <c r="H46" s="24"/>
      <c r="I46" s="24">
        <v>191984</v>
      </c>
      <c r="J46" s="24">
        <v>384157</v>
      </c>
      <c r="K46" s="24">
        <v>27475</v>
      </c>
      <c r="L46" s="24">
        <v>3885000</v>
      </c>
      <c r="M46" s="24">
        <v>398299</v>
      </c>
      <c r="N46" s="24">
        <v>4310774</v>
      </c>
      <c r="O46" s="24">
        <v>1142653</v>
      </c>
      <c r="P46" s="24">
        <v>1260050</v>
      </c>
      <c r="Q46" s="24">
        <v>1149168</v>
      </c>
      <c r="R46" s="24">
        <v>3551871</v>
      </c>
      <c r="S46" s="24"/>
      <c r="T46" s="24"/>
      <c r="U46" s="24"/>
      <c r="V46" s="24"/>
      <c r="W46" s="24">
        <v>8246802</v>
      </c>
      <c r="X46" s="24">
        <v>11932218</v>
      </c>
      <c r="Y46" s="24">
        <v>-3685416</v>
      </c>
      <c r="Z46" s="6">
        <v>-30.89</v>
      </c>
      <c r="AA46" s="22">
        <v>15909464</v>
      </c>
    </row>
    <row r="47" spans="1:27" ht="12.75">
      <c r="A47" s="2" t="s">
        <v>50</v>
      </c>
      <c r="B47" s="8" t="s">
        <v>51</v>
      </c>
      <c r="C47" s="19">
        <v>1090</v>
      </c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271930661</v>
      </c>
      <c r="D48" s="40">
        <f>+D28+D32+D38+D42+D47</f>
        <v>0</v>
      </c>
      <c r="E48" s="41">
        <f t="shared" si="9"/>
        <v>279032258</v>
      </c>
      <c r="F48" s="42">
        <f t="shared" si="9"/>
        <v>279195066</v>
      </c>
      <c r="G48" s="42">
        <f t="shared" si="9"/>
        <v>1171490</v>
      </c>
      <c r="H48" s="42">
        <f t="shared" si="9"/>
        <v>358607</v>
      </c>
      <c r="I48" s="42">
        <f t="shared" si="9"/>
        <v>1714824</v>
      </c>
      <c r="J48" s="42">
        <f t="shared" si="9"/>
        <v>3244921</v>
      </c>
      <c r="K48" s="42">
        <f t="shared" si="9"/>
        <v>982839</v>
      </c>
      <c r="L48" s="42">
        <f t="shared" si="9"/>
        <v>31437016</v>
      </c>
      <c r="M48" s="42">
        <f t="shared" si="9"/>
        <v>3615200</v>
      </c>
      <c r="N48" s="42">
        <f t="shared" si="9"/>
        <v>36035055</v>
      </c>
      <c r="O48" s="42">
        <f t="shared" si="9"/>
        <v>16180780</v>
      </c>
      <c r="P48" s="42">
        <f t="shared" si="9"/>
        <v>11313957</v>
      </c>
      <c r="Q48" s="42">
        <f t="shared" si="9"/>
        <v>10302890</v>
      </c>
      <c r="R48" s="42">
        <f t="shared" si="9"/>
        <v>37797627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77077603</v>
      </c>
      <c r="X48" s="42">
        <f t="shared" si="9"/>
        <v>209396052</v>
      </c>
      <c r="Y48" s="42">
        <f t="shared" si="9"/>
        <v>-132318449</v>
      </c>
      <c r="Z48" s="43">
        <f>+IF(X48&lt;&gt;0,+(Y48/X48)*100,0)</f>
        <v>-63.19051755569871</v>
      </c>
      <c r="AA48" s="40">
        <f>+AA28+AA32+AA38+AA42+AA47</f>
        <v>279195066</v>
      </c>
    </row>
    <row r="49" spans="1:27" ht="12.75">
      <c r="A49" s="14" t="s">
        <v>96</v>
      </c>
      <c r="B49" s="15"/>
      <c r="C49" s="44">
        <f aca="true" t="shared" si="10" ref="C49:Y49">+C25-C48</f>
        <v>-34244793</v>
      </c>
      <c r="D49" s="44">
        <f>+D25-D48</f>
        <v>0</v>
      </c>
      <c r="E49" s="45">
        <f t="shared" si="10"/>
        <v>54257946</v>
      </c>
      <c r="F49" s="46">
        <f t="shared" si="10"/>
        <v>58393228</v>
      </c>
      <c r="G49" s="46">
        <f t="shared" si="10"/>
        <v>65370833</v>
      </c>
      <c r="H49" s="46">
        <f t="shared" si="10"/>
        <v>12692701</v>
      </c>
      <c r="I49" s="46">
        <f t="shared" si="10"/>
        <v>10446747</v>
      </c>
      <c r="J49" s="46">
        <f t="shared" si="10"/>
        <v>88510281</v>
      </c>
      <c r="K49" s="46">
        <f t="shared" si="10"/>
        <v>2131081</v>
      </c>
      <c r="L49" s="46">
        <f t="shared" si="10"/>
        <v>-23427189</v>
      </c>
      <c r="M49" s="46">
        <f t="shared" si="10"/>
        <v>22693350</v>
      </c>
      <c r="N49" s="46">
        <f t="shared" si="10"/>
        <v>1397242</v>
      </c>
      <c r="O49" s="46">
        <f t="shared" si="10"/>
        <v>-3050536</v>
      </c>
      <c r="P49" s="46">
        <f t="shared" si="10"/>
        <v>-293332</v>
      </c>
      <c r="Q49" s="46">
        <f t="shared" si="10"/>
        <v>16842654</v>
      </c>
      <c r="R49" s="46">
        <f t="shared" si="10"/>
        <v>13498786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103406309</v>
      </c>
      <c r="X49" s="46">
        <f>IF(F25=F48,0,X25-X48)</f>
        <v>43795242</v>
      </c>
      <c r="Y49" s="46">
        <f t="shared" si="10"/>
        <v>59611067</v>
      </c>
      <c r="Z49" s="47">
        <f>+IF(X49&lt;&gt;0,+(Y49/X49)*100,0)</f>
        <v>136.1131124700715</v>
      </c>
      <c r="AA49" s="44">
        <f>+AA25-AA48</f>
        <v>58393228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2699524256</v>
      </c>
      <c r="D5" s="19">
        <f>SUM(D6:D8)</f>
        <v>0</v>
      </c>
      <c r="E5" s="20">
        <f t="shared" si="0"/>
        <v>2729981155</v>
      </c>
      <c r="F5" s="21">
        <f t="shared" si="0"/>
        <v>2731611843</v>
      </c>
      <c r="G5" s="21">
        <f t="shared" si="0"/>
        <v>396310804</v>
      </c>
      <c r="H5" s="21">
        <f t="shared" si="0"/>
        <v>325794669</v>
      </c>
      <c r="I5" s="21">
        <f t="shared" si="0"/>
        <v>136689828</v>
      </c>
      <c r="J5" s="21">
        <f t="shared" si="0"/>
        <v>858795301</v>
      </c>
      <c r="K5" s="21">
        <f t="shared" si="0"/>
        <v>119140143</v>
      </c>
      <c r="L5" s="21">
        <f t="shared" si="0"/>
        <v>137814619</v>
      </c>
      <c r="M5" s="21">
        <f t="shared" si="0"/>
        <v>439636130</v>
      </c>
      <c r="N5" s="21">
        <f t="shared" si="0"/>
        <v>696590892</v>
      </c>
      <c r="O5" s="21">
        <f t="shared" si="0"/>
        <v>137769213</v>
      </c>
      <c r="P5" s="21">
        <f t="shared" si="0"/>
        <v>138040137</v>
      </c>
      <c r="Q5" s="21">
        <f t="shared" si="0"/>
        <v>409936596</v>
      </c>
      <c r="R5" s="21">
        <f t="shared" si="0"/>
        <v>685745946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2241132139</v>
      </c>
      <c r="X5" s="21">
        <f t="shared" si="0"/>
        <v>2048708772</v>
      </c>
      <c r="Y5" s="21">
        <f t="shared" si="0"/>
        <v>192423367</v>
      </c>
      <c r="Z5" s="4">
        <f>+IF(X5&lt;&gt;0,+(Y5/X5)*100,0)</f>
        <v>9.392421686765736</v>
      </c>
      <c r="AA5" s="19">
        <f>SUM(AA6:AA8)</f>
        <v>2731611843</v>
      </c>
    </row>
    <row r="6" spans="1:27" ht="12.75">
      <c r="A6" s="5" t="s">
        <v>32</v>
      </c>
      <c r="B6" s="3"/>
      <c r="C6" s="22">
        <v>22482076</v>
      </c>
      <c r="D6" s="22"/>
      <c r="E6" s="23">
        <v>35158690</v>
      </c>
      <c r="F6" s="24">
        <v>35158690</v>
      </c>
      <c r="G6" s="24"/>
      <c r="H6" s="24">
        <v>2992813</v>
      </c>
      <c r="I6" s="24">
        <v>2868012</v>
      </c>
      <c r="J6" s="24">
        <v>5860825</v>
      </c>
      <c r="K6" s="24">
        <v>3450622</v>
      </c>
      <c r="L6" s="24">
        <v>2959754</v>
      </c>
      <c r="M6" s="24">
        <v>5602171</v>
      </c>
      <c r="N6" s="24">
        <v>12012547</v>
      </c>
      <c r="O6" s="24">
        <v>5716725</v>
      </c>
      <c r="P6" s="24">
        <v>3907334</v>
      </c>
      <c r="Q6" s="24">
        <v>3919227</v>
      </c>
      <c r="R6" s="24">
        <v>13543286</v>
      </c>
      <c r="S6" s="24"/>
      <c r="T6" s="24"/>
      <c r="U6" s="24"/>
      <c r="V6" s="24"/>
      <c r="W6" s="24">
        <v>31416658</v>
      </c>
      <c r="X6" s="24">
        <v>26369001</v>
      </c>
      <c r="Y6" s="24">
        <v>5047657</v>
      </c>
      <c r="Z6" s="6">
        <v>19.14</v>
      </c>
      <c r="AA6" s="22">
        <v>35158690</v>
      </c>
    </row>
    <row r="7" spans="1:27" ht="12.75">
      <c r="A7" s="5" t="s">
        <v>33</v>
      </c>
      <c r="B7" s="3"/>
      <c r="C7" s="25">
        <v>2677042180</v>
      </c>
      <c r="D7" s="25"/>
      <c r="E7" s="26">
        <v>2694822465</v>
      </c>
      <c r="F7" s="27">
        <v>2696453153</v>
      </c>
      <c r="G7" s="27">
        <v>396310804</v>
      </c>
      <c r="H7" s="27">
        <v>322801856</v>
      </c>
      <c r="I7" s="27">
        <v>133821816</v>
      </c>
      <c r="J7" s="27">
        <v>852934476</v>
      </c>
      <c r="K7" s="27">
        <v>115689521</v>
      </c>
      <c r="L7" s="27">
        <v>134854865</v>
      </c>
      <c r="M7" s="27">
        <v>434033959</v>
      </c>
      <c r="N7" s="27">
        <v>684578345</v>
      </c>
      <c r="O7" s="27">
        <v>132052488</v>
      </c>
      <c r="P7" s="27">
        <v>134132803</v>
      </c>
      <c r="Q7" s="27">
        <v>406017369</v>
      </c>
      <c r="R7" s="27">
        <v>672202660</v>
      </c>
      <c r="S7" s="27"/>
      <c r="T7" s="27"/>
      <c r="U7" s="27"/>
      <c r="V7" s="27"/>
      <c r="W7" s="27">
        <v>2209715481</v>
      </c>
      <c r="X7" s="27">
        <v>2022339771</v>
      </c>
      <c r="Y7" s="27">
        <v>187375710</v>
      </c>
      <c r="Z7" s="7">
        <v>9.27</v>
      </c>
      <c r="AA7" s="25">
        <v>2696453153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380585367</v>
      </c>
      <c r="D9" s="19">
        <f>SUM(D10:D14)</f>
        <v>0</v>
      </c>
      <c r="E9" s="20">
        <f t="shared" si="1"/>
        <v>608123683</v>
      </c>
      <c r="F9" s="21">
        <f t="shared" si="1"/>
        <v>842790031</v>
      </c>
      <c r="G9" s="21">
        <f t="shared" si="1"/>
        <v>24165939</v>
      </c>
      <c r="H9" s="21">
        <f t="shared" si="1"/>
        <v>14759075</v>
      </c>
      <c r="I9" s="21">
        <f t="shared" si="1"/>
        <v>9044975</v>
      </c>
      <c r="J9" s="21">
        <f t="shared" si="1"/>
        <v>47969989</v>
      </c>
      <c r="K9" s="21">
        <f t="shared" si="1"/>
        <v>18232265</v>
      </c>
      <c r="L9" s="21">
        <f t="shared" si="1"/>
        <v>16328977</v>
      </c>
      <c r="M9" s="21">
        <f t="shared" si="1"/>
        <v>59558660</v>
      </c>
      <c r="N9" s="21">
        <f t="shared" si="1"/>
        <v>94119902</v>
      </c>
      <c r="O9" s="21">
        <f t="shared" si="1"/>
        <v>35329701</v>
      </c>
      <c r="P9" s="21">
        <f t="shared" si="1"/>
        <v>30338221</v>
      </c>
      <c r="Q9" s="21">
        <f t="shared" si="1"/>
        <v>69367289</v>
      </c>
      <c r="R9" s="21">
        <f t="shared" si="1"/>
        <v>135035211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277125102</v>
      </c>
      <c r="X9" s="21">
        <f t="shared" si="1"/>
        <v>632092365</v>
      </c>
      <c r="Y9" s="21">
        <f t="shared" si="1"/>
        <v>-354967263</v>
      </c>
      <c r="Z9" s="4">
        <f>+IF(X9&lt;&gt;0,+(Y9/X9)*100,0)</f>
        <v>-56.15749891236228</v>
      </c>
      <c r="AA9" s="19">
        <f>SUM(AA10:AA14)</f>
        <v>842790031</v>
      </c>
    </row>
    <row r="10" spans="1:27" ht="12.75">
      <c r="A10" s="5" t="s">
        <v>36</v>
      </c>
      <c r="B10" s="3"/>
      <c r="C10" s="22">
        <v>24784172</v>
      </c>
      <c r="D10" s="22"/>
      <c r="E10" s="23">
        <v>31202886</v>
      </c>
      <c r="F10" s="24">
        <v>31202886</v>
      </c>
      <c r="G10" s="24">
        <v>388087</v>
      </c>
      <c r="H10" s="24">
        <v>608160</v>
      </c>
      <c r="I10" s="24">
        <v>521597</v>
      </c>
      <c r="J10" s="24">
        <v>1517844</v>
      </c>
      <c r="K10" s="24">
        <v>592424</v>
      </c>
      <c r="L10" s="24">
        <v>439631</v>
      </c>
      <c r="M10" s="24">
        <v>447505</v>
      </c>
      <c r="N10" s="24">
        <v>1479560</v>
      </c>
      <c r="O10" s="24">
        <v>1296773</v>
      </c>
      <c r="P10" s="24">
        <v>16522376</v>
      </c>
      <c r="Q10" s="24">
        <v>605279</v>
      </c>
      <c r="R10" s="24">
        <v>18424428</v>
      </c>
      <c r="S10" s="24"/>
      <c r="T10" s="24"/>
      <c r="U10" s="24"/>
      <c r="V10" s="24"/>
      <c r="W10" s="24">
        <v>21421832</v>
      </c>
      <c r="X10" s="24">
        <v>23402133</v>
      </c>
      <c r="Y10" s="24">
        <v>-1980301</v>
      </c>
      <c r="Z10" s="6">
        <v>-8.46</v>
      </c>
      <c r="AA10" s="22">
        <v>31202886</v>
      </c>
    </row>
    <row r="11" spans="1:27" ht="12.75">
      <c r="A11" s="5" t="s">
        <v>37</v>
      </c>
      <c r="B11" s="3"/>
      <c r="C11" s="22">
        <v>3525428</v>
      </c>
      <c r="D11" s="22"/>
      <c r="E11" s="23">
        <v>5676111</v>
      </c>
      <c r="F11" s="24">
        <v>5676111</v>
      </c>
      <c r="G11" s="24">
        <v>68774</v>
      </c>
      <c r="H11" s="24">
        <v>255951</v>
      </c>
      <c r="I11" s="24">
        <v>199258</v>
      </c>
      <c r="J11" s="24">
        <v>523983</v>
      </c>
      <c r="K11" s="24">
        <v>262238</v>
      </c>
      <c r="L11" s="24">
        <v>232003</v>
      </c>
      <c r="M11" s="24">
        <v>770583</v>
      </c>
      <c r="N11" s="24">
        <v>1264824</v>
      </c>
      <c r="O11" s="24">
        <v>1215959</v>
      </c>
      <c r="P11" s="24">
        <v>217497</v>
      </c>
      <c r="Q11" s="24">
        <v>591404</v>
      </c>
      <c r="R11" s="24">
        <v>2024860</v>
      </c>
      <c r="S11" s="24"/>
      <c r="T11" s="24"/>
      <c r="U11" s="24"/>
      <c r="V11" s="24"/>
      <c r="W11" s="24">
        <v>3813667</v>
      </c>
      <c r="X11" s="24">
        <v>4257054</v>
      </c>
      <c r="Y11" s="24">
        <v>-443387</v>
      </c>
      <c r="Z11" s="6">
        <v>-10.42</v>
      </c>
      <c r="AA11" s="22">
        <v>5676111</v>
      </c>
    </row>
    <row r="12" spans="1:27" ht="12.75">
      <c r="A12" s="5" t="s">
        <v>38</v>
      </c>
      <c r="B12" s="3"/>
      <c r="C12" s="22">
        <v>166093183</v>
      </c>
      <c r="D12" s="22"/>
      <c r="E12" s="23">
        <v>175724275</v>
      </c>
      <c r="F12" s="24">
        <v>175724275</v>
      </c>
      <c r="G12" s="24">
        <v>23200778</v>
      </c>
      <c r="H12" s="24">
        <v>14372477</v>
      </c>
      <c r="I12" s="24">
        <v>7225583</v>
      </c>
      <c r="J12" s="24">
        <v>44798838</v>
      </c>
      <c r="K12" s="24">
        <v>7735132</v>
      </c>
      <c r="L12" s="24">
        <v>853757</v>
      </c>
      <c r="M12" s="24">
        <v>27882911</v>
      </c>
      <c r="N12" s="24">
        <v>36471800</v>
      </c>
      <c r="O12" s="24">
        <v>14288257</v>
      </c>
      <c r="P12" s="24">
        <v>9873227</v>
      </c>
      <c r="Q12" s="24">
        <v>19797977</v>
      </c>
      <c r="R12" s="24">
        <v>43959461</v>
      </c>
      <c r="S12" s="24"/>
      <c r="T12" s="24"/>
      <c r="U12" s="24"/>
      <c r="V12" s="24"/>
      <c r="W12" s="24">
        <v>125230099</v>
      </c>
      <c r="X12" s="24">
        <v>131793138</v>
      </c>
      <c r="Y12" s="24">
        <v>-6563039</v>
      </c>
      <c r="Z12" s="6">
        <v>-4.98</v>
      </c>
      <c r="AA12" s="22">
        <v>175724275</v>
      </c>
    </row>
    <row r="13" spans="1:27" ht="12.75">
      <c r="A13" s="5" t="s">
        <v>39</v>
      </c>
      <c r="B13" s="3"/>
      <c r="C13" s="22">
        <v>185279233</v>
      </c>
      <c r="D13" s="22"/>
      <c r="E13" s="23">
        <v>395490972</v>
      </c>
      <c r="F13" s="24">
        <v>630157320</v>
      </c>
      <c r="G13" s="24"/>
      <c r="H13" s="24"/>
      <c r="I13" s="24">
        <v>1083300</v>
      </c>
      <c r="J13" s="24">
        <v>1083300</v>
      </c>
      <c r="K13" s="24">
        <v>9530971</v>
      </c>
      <c r="L13" s="24">
        <v>14803586</v>
      </c>
      <c r="M13" s="24">
        <v>30457661</v>
      </c>
      <c r="N13" s="24">
        <v>54792218</v>
      </c>
      <c r="O13" s="24">
        <v>18528712</v>
      </c>
      <c r="P13" s="24">
        <v>3625121</v>
      </c>
      <c r="Q13" s="24">
        <v>48326315</v>
      </c>
      <c r="R13" s="24">
        <v>70480148</v>
      </c>
      <c r="S13" s="24"/>
      <c r="T13" s="24"/>
      <c r="U13" s="24"/>
      <c r="V13" s="24"/>
      <c r="W13" s="24">
        <v>126355666</v>
      </c>
      <c r="X13" s="24">
        <v>472617972</v>
      </c>
      <c r="Y13" s="24">
        <v>-346262306</v>
      </c>
      <c r="Z13" s="6">
        <v>-73.26</v>
      </c>
      <c r="AA13" s="22">
        <v>630157320</v>
      </c>
    </row>
    <row r="14" spans="1:27" ht="12.75">
      <c r="A14" s="5" t="s">
        <v>40</v>
      </c>
      <c r="B14" s="3"/>
      <c r="C14" s="25">
        <v>903351</v>
      </c>
      <c r="D14" s="25"/>
      <c r="E14" s="26">
        <v>29439</v>
      </c>
      <c r="F14" s="27">
        <v>29439</v>
      </c>
      <c r="G14" s="27">
        <v>508300</v>
      </c>
      <c r="H14" s="27">
        <v>-477513</v>
      </c>
      <c r="I14" s="27">
        <v>15237</v>
      </c>
      <c r="J14" s="27">
        <v>46024</v>
      </c>
      <c r="K14" s="27">
        <v>111500</v>
      </c>
      <c r="L14" s="27"/>
      <c r="M14" s="27"/>
      <c r="N14" s="27">
        <v>111500</v>
      </c>
      <c r="O14" s="27"/>
      <c r="P14" s="27">
        <v>100000</v>
      </c>
      <c r="Q14" s="27">
        <v>46314</v>
      </c>
      <c r="R14" s="27">
        <v>146314</v>
      </c>
      <c r="S14" s="27"/>
      <c r="T14" s="27"/>
      <c r="U14" s="27"/>
      <c r="V14" s="27"/>
      <c r="W14" s="27">
        <v>303838</v>
      </c>
      <c r="X14" s="27">
        <v>22068</v>
      </c>
      <c r="Y14" s="27">
        <v>281770</v>
      </c>
      <c r="Z14" s="7">
        <v>1276.83</v>
      </c>
      <c r="AA14" s="25">
        <v>29439</v>
      </c>
    </row>
    <row r="15" spans="1:27" ht="12.75">
      <c r="A15" s="2" t="s">
        <v>41</v>
      </c>
      <c r="B15" s="8"/>
      <c r="C15" s="19">
        <f aca="true" t="shared" si="2" ref="C15:Y15">SUM(C16:C18)</f>
        <v>534708173</v>
      </c>
      <c r="D15" s="19">
        <f>SUM(D16:D18)</f>
        <v>0</v>
      </c>
      <c r="E15" s="20">
        <f t="shared" si="2"/>
        <v>575201719</v>
      </c>
      <c r="F15" s="21">
        <f t="shared" si="2"/>
        <v>676901032</v>
      </c>
      <c r="G15" s="21">
        <f t="shared" si="2"/>
        <v>20059789</v>
      </c>
      <c r="H15" s="21">
        <f t="shared" si="2"/>
        <v>5419899</v>
      </c>
      <c r="I15" s="21">
        <f t="shared" si="2"/>
        <v>20676892</v>
      </c>
      <c r="J15" s="21">
        <f t="shared" si="2"/>
        <v>46156580</v>
      </c>
      <c r="K15" s="21">
        <f t="shared" si="2"/>
        <v>29637121</v>
      </c>
      <c r="L15" s="21">
        <f t="shared" si="2"/>
        <v>35365387</v>
      </c>
      <c r="M15" s="21">
        <f t="shared" si="2"/>
        <v>74905167</v>
      </c>
      <c r="N15" s="21">
        <f t="shared" si="2"/>
        <v>139907675</v>
      </c>
      <c r="O15" s="21">
        <f t="shared" si="2"/>
        <v>27787978</v>
      </c>
      <c r="P15" s="21">
        <f t="shared" si="2"/>
        <v>11220996</v>
      </c>
      <c r="Q15" s="21">
        <f t="shared" si="2"/>
        <v>29019794</v>
      </c>
      <c r="R15" s="21">
        <f t="shared" si="2"/>
        <v>68028768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254093023</v>
      </c>
      <c r="X15" s="21">
        <f t="shared" si="2"/>
        <v>507675663</v>
      </c>
      <c r="Y15" s="21">
        <f t="shared" si="2"/>
        <v>-253582640</v>
      </c>
      <c r="Z15" s="4">
        <f>+IF(X15&lt;&gt;0,+(Y15/X15)*100,0)</f>
        <v>-49.94973335958395</v>
      </c>
      <c r="AA15" s="19">
        <f>SUM(AA16:AA18)</f>
        <v>676901032</v>
      </c>
    </row>
    <row r="16" spans="1:27" ht="12.75">
      <c r="A16" s="5" t="s">
        <v>42</v>
      </c>
      <c r="B16" s="3"/>
      <c r="C16" s="22">
        <v>250955323</v>
      </c>
      <c r="D16" s="22"/>
      <c r="E16" s="23">
        <v>367179703</v>
      </c>
      <c r="F16" s="24">
        <v>411379016</v>
      </c>
      <c r="G16" s="24">
        <v>20056717</v>
      </c>
      <c r="H16" s="24">
        <v>2503751</v>
      </c>
      <c r="I16" s="24">
        <v>15424422</v>
      </c>
      <c r="J16" s="24">
        <v>37984890</v>
      </c>
      <c r="K16" s="24">
        <v>19697656</v>
      </c>
      <c r="L16" s="24">
        <v>23402523</v>
      </c>
      <c r="M16" s="24">
        <v>51914714</v>
      </c>
      <c r="N16" s="24">
        <v>95014893</v>
      </c>
      <c r="O16" s="24">
        <v>25971641</v>
      </c>
      <c r="P16" s="24">
        <v>5473984</v>
      </c>
      <c r="Q16" s="24">
        <v>14934141</v>
      </c>
      <c r="R16" s="24">
        <v>46379766</v>
      </c>
      <c r="S16" s="24"/>
      <c r="T16" s="24"/>
      <c r="U16" s="24"/>
      <c r="V16" s="24"/>
      <c r="W16" s="24">
        <v>179379549</v>
      </c>
      <c r="X16" s="24">
        <v>308534175</v>
      </c>
      <c r="Y16" s="24">
        <v>-129154626</v>
      </c>
      <c r="Z16" s="6">
        <v>-41.86</v>
      </c>
      <c r="AA16" s="22">
        <v>411379016</v>
      </c>
    </row>
    <row r="17" spans="1:27" ht="12.75">
      <c r="A17" s="5" t="s">
        <v>43</v>
      </c>
      <c r="B17" s="3"/>
      <c r="C17" s="22">
        <v>282681492</v>
      </c>
      <c r="D17" s="22"/>
      <c r="E17" s="23">
        <v>204416696</v>
      </c>
      <c r="F17" s="24">
        <v>261916696</v>
      </c>
      <c r="G17" s="24">
        <v>3072</v>
      </c>
      <c r="H17" s="24">
        <v>2859404</v>
      </c>
      <c r="I17" s="24">
        <v>5191284</v>
      </c>
      <c r="J17" s="24">
        <v>8053760</v>
      </c>
      <c r="K17" s="24">
        <v>9565615</v>
      </c>
      <c r="L17" s="24">
        <v>11938630</v>
      </c>
      <c r="M17" s="24">
        <v>22903606</v>
      </c>
      <c r="N17" s="24">
        <v>44407851</v>
      </c>
      <c r="O17" s="24">
        <v>1719091</v>
      </c>
      <c r="P17" s="24">
        <v>5684728</v>
      </c>
      <c r="Q17" s="24">
        <v>14053498</v>
      </c>
      <c r="R17" s="24">
        <v>21457317</v>
      </c>
      <c r="S17" s="24"/>
      <c r="T17" s="24"/>
      <c r="U17" s="24"/>
      <c r="V17" s="24"/>
      <c r="W17" s="24">
        <v>73918928</v>
      </c>
      <c r="X17" s="24">
        <v>196437501</v>
      </c>
      <c r="Y17" s="24">
        <v>-122518573</v>
      </c>
      <c r="Z17" s="6">
        <v>-62.37</v>
      </c>
      <c r="AA17" s="22">
        <v>261916696</v>
      </c>
    </row>
    <row r="18" spans="1:27" ht="12.75">
      <c r="A18" s="5" t="s">
        <v>44</v>
      </c>
      <c r="B18" s="3"/>
      <c r="C18" s="22">
        <v>1071358</v>
      </c>
      <c r="D18" s="22"/>
      <c r="E18" s="23">
        <v>3605320</v>
      </c>
      <c r="F18" s="24">
        <v>3605320</v>
      </c>
      <c r="G18" s="24"/>
      <c r="H18" s="24">
        <v>56744</v>
      </c>
      <c r="I18" s="24">
        <v>61186</v>
      </c>
      <c r="J18" s="24">
        <v>117930</v>
      </c>
      <c r="K18" s="24">
        <v>373850</v>
      </c>
      <c r="L18" s="24">
        <v>24234</v>
      </c>
      <c r="M18" s="24">
        <v>86847</v>
      </c>
      <c r="N18" s="24">
        <v>484931</v>
      </c>
      <c r="O18" s="24">
        <v>97246</v>
      </c>
      <c r="P18" s="24">
        <v>62284</v>
      </c>
      <c r="Q18" s="24">
        <v>32155</v>
      </c>
      <c r="R18" s="24">
        <v>191685</v>
      </c>
      <c r="S18" s="24"/>
      <c r="T18" s="24"/>
      <c r="U18" s="24"/>
      <c r="V18" s="24"/>
      <c r="W18" s="24">
        <v>794546</v>
      </c>
      <c r="X18" s="24">
        <v>2703987</v>
      </c>
      <c r="Y18" s="24">
        <v>-1909441</v>
      </c>
      <c r="Z18" s="6">
        <v>-70.62</v>
      </c>
      <c r="AA18" s="22">
        <v>3605320</v>
      </c>
    </row>
    <row r="19" spans="1:27" ht="12.75">
      <c r="A19" s="2" t="s">
        <v>45</v>
      </c>
      <c r="B19" s="8"/>
      <c r="C19" s="19">
        <f aca="true" t="shared" si="3" ref="C19:Y19">SUM(C20:C23)</f>
        <v>3678505144</v>
      </c>
      <c r="D19" s="19">
        <f>SUM(D20:D23)</f>
        <v>0</v>
      </c>
      <c r="E19" s="20">
        <f t="shared" si="3"/>
        <v>4174600626</v>
      </c>
      <c r="F19" s="21">
        <f t="shared" si="3"/>
        <v>4169087484</v>
      </c>
      <c r="G19" s="21">
        <f t="shared" si="3"/>
        <v>441792745</v>
      </c>
      <c r="H19" s="21">
        <f t="shared" si="3"/>
        <v>248738209</v>
      </c>
      <c r="I19" s="21">
        <f t="shared" si="3"/>
        <v>295449819</v>
      </c>
      <c r="J19" s="21">
        <f t="shared" si="3"/>
        <v>985980773</v>
      </c>
      <c r="K19" s="21">
        <f t="shared" si="3"/>
        <v>256979369</v>
      </c>
      <c r="L19" s="21">
        <f t="shared" si="3"/>
        <v>304519230</v>
      </c>
      <c r="M19" s="21">
        <f t="shared" si="3"/>
        <v>475815570</v>
      </c>
      <c r="N19" s="21">
        <f t="shared" si="3"/>
        <v>1037314169</v>
      </c>
      <c r="O19" s="21">
        <f t="shared" si="3"/>
        <v>252613320</v>
      </c>
      <c r="P19" s="21">
        <f t="shared" si="3"/>
        <v>328570486</v>
      </c>
      <c r="Q19" s="21">
        <f t="shared" si="3"/>
        <v>280761029</v>
      </c>
      <c r="R19" s="21">
        <f t="shared" si="3"/>
        <v>861944835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2885239777</v>
      </c>
      <c r="X19" s="21">
        <f t="shared" si="3"/>
        <v>3126815433</v>
      </c>
      <c r="Y19" s="21">
        <f t="shared" si="3"/>
        <v>-241575656</v>
      </c>
      <c r="Z19" s="4">
        <f>+IF(X19&lt;&gt;0,+(Y19/X19)*100,0)</f>
        <v>-7.725932699782731</v>
      </c>
      <c r="AA19" s="19">
        <f>SUM(AA20:AA23)</f>
        <v>4169087484</v>
      </c>
    </row>
    <row r="20" spans="1:27" ht="12.75">
      <c r="A20" s="5" t="s">
        <v>46</v>
      </c>
      <c r="B20" s="3"/>
      <c r="C20" s="22">
        <v>1854974043</v>
      </c>
      <c r="D20" s="22"/>
      <c r="E20" s="23">
        <v>2259484732</v>
      </c>
      <c r="F20" s="24">
        <v>2213271590</v>
      </c>
      <c r="G20" s="24">
        <v>187784559</v>
      </c>
      <c r="H20" s="24">
        <v>159138315</v>
      </c>
      <c r="I20" s="24">
        <v>174363315</v>
      </c>
      <c r="J20" s="24">
        <v>521286189</v>
      </c>
      <c r="K20" s="24">
        <v>161521378</v>
      </c>
      <c r="L20" s="24">
        <v>140441293</v>
      </c>
      <c r="M20" s="24">
        <v>194198973</v>
      </c>
      <c r="N20" s="24">
        <v>496161644</v>
      </c>
      <c r="O20" s="24">
        <v>138252829</v>
      </c>
      <c r="P20" s="24">
        <v>159514369</v>
      </c>
      <c r="Q20" s="24">
        <v>62184492</v>
      </c>
      <c r="R20" s="24">
        <v>359951690</v>
      </c>
      <c r="S20" s="24"/>
      <c r="T20" s="24"/>
      <c r="U20" s="24"/>
      <c r="V20" s="24"/>
      <c r="W20" s="24">
        <v>1377399523</v>
      </c>
      <c r="X20" s="24">
        <v>1659953601</v>
      </c>
      <c r="Y20" s="24">
        <v>-282554078</v>
      </c>
      <c r="Z20" s="6">
        <v>-17.02</v>
      </c>
      <c r="AA20" s="22">
        <v>2213271590</v>
      </c>
    </row>
    <row r="21" spans="1:27" ht="12.75">
      <c r="A21" s="5" t="s">
        <v>47</v>
      </c>
      <c r="B21" s="3"/>
      <c r="C21" s="22">
        <v>796939159</v>
      </c>
      <c r="D21" s="22"/>
      <c r="E21" s="23">
        <v>806126227</v>
      </c>
      <c r="F21" s="24">
        <v>811626227</v>
      </c>
      <c r="G21" s="24">
        <v>137539403</v>
      </c>
      <c r="H21" s="24">
        <v>1359227</v>
      </c>
      <c r="I21" s="24">
        <v>58053054</v>
      </c>
      <c r="J21" s="24">
        <v>196951684</v>
      </c>
      <c r="K21" s="24">
        <v>42631280</v>
      </c>
      <c r="L21" s="24">
        <v>53721013</v>
      </c>
      <c r="M21" s="24">
        <v>119370476</v>
      </c>
      <c r="N21" s="24">
        <v>215722769</v>
      </c>
      <c r="O21" s="24">
        <v>49657190</v>
      </c>
      <c r="P21" s="24">
        <v>108679286</v>
      </c>
      <c r="Q21" s="24">
        <v>63204551</v>
      </c>
      <c r="R21" s="24">
        <v>221541027</v>
      </c>
      <c r="S21" s="24"/>
      <c r="T21" s="24"/>
      <c r="U21" s="24"/>
      <c r="V21" s="24"/>
      <c r="W21" s="24">
        <v>634215480</v>
      </c>
      <c r="X21" s="24">
        <v>608719653</v>
      </c>
      <c r="Y21" s="24">
        <v>25495827</v>
      </c>
      <c r="Z21" s="6">
        <v>4.19</v>
      </c>
      <c r="AA21" s="22">
        <v>811626227</v>
      </c>
    </row>
    <row r="22" spans="1:27" ht="12.75">
      <c r="A22" s="5" t="s">
        <v>48</v>
      </c>
      <c r="B22" s="3"/>
      <c r="C22" s="25">
        <v>602556445</v>
      </c>
      <c r="D22" s="25"/>
      <c r="E22" s="26">
        <v>587568944</v>
      </c>
      <c r="F22" s="27">
        <v>622768944</v>
      </c>
      <c r="G22" s="27">
        <v>36550159</v>
      </c>
      <c r="H22" s="27">
        <v>65550334</v>
      </c>
      <c r="I22" s="27">
        <v>30685496</v>
      </c>
      <c r="J22" s="27">
        <v>132785989</v>
      </c>
      <c r="K22" s="27">
        <v>29224298</v>
      </c>
      <c r="L22" s="27">
        <v>79960784</v>
      </c>
      <c r="M22" s="27">
        <v>93538440</v>
      </c>
      <c r="N22" s="27">
        <v>202723522</v>
      </c>
      <c r="O22" s="27">
        <v>32040934</v>
      </c>
      <c r="P22" s="27">
        <v>37318381</v>
      </c>
      <c r="Q22" s="27">
        <v>43254841</v>
      </c>
      <c r="R22" s="27">
        <v>112614156</v>
      </c>
      <c r="S22" s="27"/>
      <c r="T22" s="27"/>
      <c r="U22" s="27"/>
      <c r="V22" s="27"/>
      <c r="W22" s="27">
        <v>448123667</v>
      </c>
      <c r="X22" s="27">
        <v>467076663</v>
      </c>
      <c r="Y22" s="27">
        <v>-18952996</v>
      </c>
      <c r="Z22" s="7">
        <v>-4.06</v>
      </c>
      <c r="AA22" s="25">
        <v>622768944</v>
      </c>
    </row>
    <row r="23" spans="1:27" ht="12.75">
      <c r="A23" s="5" t="s">
        <v>49</v>
      </c>
      <c r="B23" s="3"/>
      <c r="C23" s="22">
        <v>424035497</v>
      </c>
      <c r="D23" s="22"/>
      <c r="E23" s="23">
        <v>521420723</v>
      </c>
      <c r="F23" s="24">
        <v>521420723</v>
      </c>
      <c r="G23" s="24">
        <v>79918624</v>
      </c>
      <c r="H23" s="24">
        <v>22690333</v>
      </c>
      <c r="I23" s="24">
        <v>32347954</v>
      </c>
      <c r="J23" s="24">
        <v>134956911</v>
      </c>
      <c r="K23" s="24">
        <v>23602413</v>
      </c>
      <c r="L23" s="24">
        <v>30396140</v>
      </c>
      <c r="M23" s="24">
        <v>68707681</v>
      </c>
      <c r="N23" s="24">
        <v>122706234</v>
      </c>
      <c r="O23" s="24">
        <v>32662367</v>
      </c>
      <c r="P23" s="24">
        <v>23058450</v>
      </c>
      <c r="Q23" s="24">
        <v>112117145</v>
      </c>
      <c r="R23" s="24">
        <v>167837962</v>
      </c>
      <c r="S23" s="24"/>
      <c r="T23" s="24"/>
      <c r="U23" s="24"/>
      <c r="V23" s="24"/>
      <c r="W23" s="24">
        <v>425501107</v>
      </c>
      <c r="X23" s="24">
        <v>391065516</v>
      </c>
      <c r="Y23" s="24">
        <v>34435591</v>
      </c>
      <c r="Z23" s="6">
        <v>8.81</v>
      </c>
      <c r="AA23" s="22">
        <v>521420723</v>
      </c>
    </row>
    <row r="24" spans="1:27" ht="12.75">
      <c r="A24" s="2" t="s">
        <v>50</v>
      </c>
      <c r="B24" s="8" t="s">
        <v>51</v>
      </c>
      <c r="C24" s="19">
        <v>25418466</v>
      </c>
      <c r="D24" s="19"/>
      <c r="E24" s="20">
        <v>29650321</v>
      </c>
      <c r="F24" s="21">
        <v>49650321</v>
      </c>
      <c r="G24" s="21">
        <v>2040691</v>
      </c>
      <c r="H24" s="21">
        <v>2007036</v>
      </c>
      <c r="I24" s="21">
        <v>1917710</v>
      </c>
      <c r="J24" s="21">
        <v>5965437</v>
      </c>
      <c r="K24" s="21">
        <v>2339079</v>
      </c>
      <c r="L24" s="21">
        <v>2127281</v>
      </c>
      <c r="M24" s="21">
        <v>2522776</v>
      </c>
      <c r="N24" s="21">
        <v>6989136</v>
      </c>
      <c r="O24" s="21">
        <v>2306665</v>
      </c>
      <c r="P24" s="21">
        <v>2071883</v>
      </c>
      <c r="Q24" s="21">
        <v>2275344</v>
      </c>
      <c r="R24" s="21">
        <v>6653892</v>
      </c>
      <c r="S24" s="21"/>
      <c r="T24" s="21"/>
      <c r="U24" s="21"/>
      <c r="V24" s="21"/>
      <c r="W24" s="21">
        <v>19608465</v>
      </c>
      <c r="X24" s="21">
        <v>37237716</v>
      </c>
      <c r="Y24" s="21">
        <v>-17629251</v>
      </c>
      <c r="Z24" s="4">
        <v>-47.34</v>
      </c>
      <c r="AA24" s="19">
        <v>49650321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7318741406</v>
      </c>
      <c r="D25" s="40">
        <f>+D5+D9+D15+D19+D24</f>
        <v>0</v>
      </c>
      <c r="E25" s="41">
        <f t="shared" si="4"/>
        <v>8117557504</v>
      </c>
      <c r="F25" s="42">
        <f t="shared" si="4"/>
        <v>8470040711</v>
      </c>
      <c r="G25" s="42">
        <f t="shared" si="4"/>
        <v>884369968</v>
      </c>
      <c r="H25" s="42">
        <f t="shared" si="4"/>
        <v>596718888</v>
      </c>
      <c r="I25" s="42">
        <f t="shared" si="4"/>
        <v>463779224</v>
      </c>
      <c r="J25" s="42">
        <f t="shared" si="4"/>
        <v>1944868080</v>
      </c>
      <c r="K25" s="42">
        <f t="shared" si="4"/>
        <v>426327977</v>
      </c>
      <c r="L25" s="42">
        <f t="shared" si="4"/>
        <v>496155494</v>
      </c>
      <c r="M25" s="42">
        <f t="shared" si="4"/>
        <v>1052438303</v>
      </c>
      <c r="N25" s="42">
        <f t="shared" si="4"/>
        <v>1974921774</v>
      </c>
      <c r="O25" s="42">
        <f t="shared" si="4"/>
        <v>455806877</v>
      </c>
      <c r="P25" s="42">
        <f t="shared" si="4"/>
        <v>510241723</v>
      </c>
      <c r="Q25" s="42">
        <f t="shared" si="4"/>
        <v>791360052</v>
      </c>
      <c r="R25" s="42">
        <f t="shared" si="4"/>
        <v>1757408652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5677198506</v>
      </c>
      <c r="X25" s="42">
        <f t="shared" si="4"/>
        <v>6352529949</v>
      </c>
      <c r="Y25" s="42">
        <f t="shared" si="4"/>
        <v>-675331443</v>
      </c>
      <c r="Z25" s="43">
        <f>+IF(X25&lt;&gt;0,+(Y25/X25)*100,0)</f>
        <v>-10.630905299491095</v>
      </c>
      <c r="AA25" s="40">
        <f>+AA5+AA9+AA15+AA19+AA24</f>
        <v>8470040711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1183760494</v>
      </c>
      <c r="D28" s="19">
        <f>SUM(D29:D31)</f>
        <v>0</v>
      </c>
      <c r="E28" s="20">
        <f t="shared" si="5"/>
        <v>1500467461</v>
      </c>
      <c r="F28" s="21">
        <f t="shared" si="5"/>
        <v>1504918003</v>
      </c>
      <c r="G28" s="21">
        <f t="shared" si="5"/>
        <v>104079502</v>
      </c>
      <c r="H28" s="21">
        <f t="shared" si="5"/>
        <v>112340344</v>
      </c>
      <c r="I28" s="21">
        <f t="shared" si="5"/>
        <v>130646243</v>
      </c>
      <c r="J28" s="21">
        <f t="shared" si="5"/>
        <v>347066089</v>
      </c>
      <c r="K28" s="21">
        <f t="shared" si="5"/>
        <v>141969414</v>
      </c>
      <c r="L28" s="21">
        <f t="shared" si="5"/>
        <v>116621384</v>
      </c>
      <c r="M28" s="21">
        <f t="shared" si="5"/>
        <v>110456250</v>
      </c>
      <c r="N28" s="21">
        <f t="shared" si="5"/>
        <v>369047048</v>
      </c>
      <c r="O28" s="21">
        <f t="shared" si="5"/>
        <v>117977007</v>
      </c>
      <c r="P28" s="21">
        <f t="shared" si="5"/>
        <v>109002244</v>
      </c>
      <c r="Q28" s="21">
        <f t="shared" si="5"/>
        <v>113624372</v>
      </c>
      <c r="R28" s="21">
        <f t="shared" si="5"/>
        <v>340603623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1056716760</v>
      </c>
      <c r="X28" s="21">
        <f t="shared" si="5"/>
        <v>1128684465</v>
      </c>
      <c r="Y28" s="21">
        <f t="shared" si="5"/>
        <v>-71967705</v>
      </c>
      <c r="Z28" s="4">
        <f>+IF(X28&lt;&gt;0,+(Y28/X28)*100,0)</f>
        <v>-6.37624661556762</v>
      </c>
      <c r="AA28" s="19">
        <f>SUM(AA29:AA31)</f>
        <v>1504918003</v>
      </c>
    </row>
    <row r="29" spans="1:27" ht="12.75">
      <c r="A29" s="5" t="s">
        <v>32</v>
      </c>
      <c r="B29" s="3"/>
      <c r="C29" s="22">
        <v>420679033</v>
      </c>
      <c r="D29" s="22"/>
      <c r="E29" s="23">
        <v>429182129</v>
      </c>
      <c r="F29" s="24">
        <v>447691848</v>
      </c>
      <c r="G29" s="24">
        <v>34859284</v>
      </c>
      <c r="H29" s="24">
        <v>26622723</v>
      </c>
      <c r="I29" s="24">
        <v>33439542</v>
      </c>
      <c r="J29" s="24">
        <v>94921549</v>
      </c>
      <c r="K29" s="24">
        <v>60063068</v>
      </c>
      <c r="L29" s="24">
        <v>34954346</v>
      </c>
      <c r="M29" s="24">
        <v>29907376</v>
      </c>
      <c r="N29" s="24">
        <v>124924790</v>
      </c>
      <c r="O29" s="24">
        <v>34020544</v>
      </c>
      <c r="P29" s="24">
        <v>30714243</v>
      </c>
      <c r="Q29" s="24">
        <v>30270801</v>
      </c>
      <c r="R29" s="24">
        <v>95005588</v>
      </c>
      <c r="S29" s="24"/>
      <c r="T29" s="24"/>
      <c r="U29" s="24"/>
      <c r="V29" s="24"/>
      <c r="W29" s="24">
        <v>314851927</v>
      </c>
      <c r="X29" s="24">
        <v>335767815</v>
      </c>
      <c r="Y29" s="24">
        <v>-20915888</v>
      </c>
      <c r="Z29" s="6">
        <v>-6.23</v>
      </c>
      <c r="AA29" s="22">
        <v>447691848</v>
      </c>
    </row>
    <row r="30" spans="1:27" ht="12.75">
      <c r="A30" s="5" t="s">
        <v>33</v>
      </c>
      <c r="B30" s="3"/>
      <c r="C30" s="25">
        <v>754038484</v>
      </c>
      <c r="D30" s="25"/>
      <c r="E30" s="26">
        <v>1056121470</v>
      </c>
      <c r="F30" s="27">
        <v>1043162293</v>
      </c>
      <c r="G30" s="27">
        <v>68400908</v>
      </c>
      <c r="H30" s="27">
        <v>84821950</v>
      </c>
      <c r="I30" s="27">
        <v>96140821</v>
      </c>
      <c r="J30" s="27">
        <v>249363679</v>
      </c>
      <c r="K30" s="27">
        <v>81035978</v>
      </c>
      <c r="L30" s="27">
        <v>81038761</v>
      </c>
      <c r="M30" s="27">
        <v>79614161</v>
      </c>
      <c r="N30" s="27">
        <v>241688900</v>
      </c>
      <c r="O30" s="27">
        <v>83212367</v>
      </c>
      <c r="P30" s="27">
        <v>77653651</v>
      </c>
      <c r="Q30" s="27">
        <v>82780668</v>
      </c>
      <c r="R30" s="27">
        <v>243646686</v>
      </c>
      <c r="S30" s="27"/>
      <c r="T30" s="27"/>
      <c r="U30" s="27"/>
      <c r="V30" s="27"/>
      <c r="W30" s="27">
        <v>734699265</v>
      </c>
      <c r="X30" s="27">
        <v>782368893</v>
      </c>
      <c r="Y30" s="27">
        <v>-47669628</v>
      </c>
      <c r="Z30" s="7">
        <v>-6.09</v>
      </c>
      <c r="AA30" s="25">
        <v>1043162293</v>
      </c>
    </row>
    <row r="31" spans="1:27" ht="12.75">
      <c r="A31" s="5" t="s">
        <v>34</v>
      </c>
      <c r="B31" s="3"/>
      <c r="C31" s="22">
        <v>9042977</v>
      </c>
      <c r="D31" s="22"/>
      <c r="E31" s="23">
        <v>15163862</v>
      </c>
      <c r="F31" s="24">
        <v>14063862</v>
      </c>
      <c r="G31" s="24">
        <v>819310</v>
      </c>
      <c r="H31" s="24">
        <v>895671</v>
      </c>
      <c r="I31" s="24">
        <v>1065880</v>
      </c>
      <c r="J31" s="24">
        <v>2780861</v>
      </c>
      <c r="K31" s="24">
        <v>870368</v>
      </c>
      <c r="L31" s="24">
        <v>628277</v>
      </c>
      <c r="M31" s="24">
        <v>934713</v>
      </c>
      <c r="N31" s="24">
        <v>2433358</v>
      </c>
      <c r="O31" s="24">
        <v>744096</v>
      </c>
      <c r="P31" s="24">
        <v>634350</v>
      </c>
      <c r="Q31" s="24">
        <v>572903</v>
      </c>
      <c r="R31" s="24">
        <v>1951349</v>
      </c>
      <c r="S31" s="24"/>
      <c r="T31" s="24"/>
      <c r="U31" s="24"/>
      <c r="V31" s="24"/>
      <c r="W31" s="24">
        <v>7165568</v>
      </c>
      <c r="X31" s="24">
        <v>10547757</v>
      </c>
      <c r="Y31" s="24">
        <v>-3382189</v>
      </c>
      <c r="Z31" s="6">
        <v>-32.07</v>
      </c>
      <c r="AA31" s="22">
        <v>14063862</v>
      </c>
    </row>
    <row r="32" spans="1:27" ht="12.75">
      <c r="A32" s="2" t="s">
        <v>35</v>
      </c>
      <c r="B32" s="3"/>
      <c r="C32" s="19">
        <f aca="true" t="shared" si="6" ref="C32:Y32">SUM(C33:C37)</f>
        <v>1012342525</v>
      </c>
      <c r="D32" s="19">
        <f>SUM(D33:D37)</f>
        <v>0</v>
      </c>
      <c r="E32" s="20">
        <f t="shared" si="6"/>
        <v>990790699</v>
      </c>
      <c r="F32" s="21">
        <f t="shared" si="6"/>
        <v>1033626040</v>
      </c>
      <c r="G32" s="21">
        <f t="shared" si="6"/>
        <v>71568951</v>
      </c>
      <c r="H32" s="21">
        <f t="shared" si="6"/>
        <v>76473826</v>
      </c>
      <c r="I32" s="21">
        <f t="shared" si="6"/>
        <v>95428990</v>
      </c>
      <c r="J32" s="21">
        <f t="shared" si="6"/>
        <v>243471767</v>
      </c>
      <c r="K32" s="21">
        <f t="shared" si="6"/>
        <v>82710902</v>
      </c>
      <c r="L32" s="21">
        <f t="shared" si="6"/>
        <v>85238468</v>
      </c>
      <c r="M32" s="21">
        <f t="shared" si="6"/>
        <v>87968161</v>
      </c>
      <c r="N32" s="21">
        <f t="shared" si="6"/>
        <v>255917531</v>
      </c>
      <c r="O32" s="21">
        <f t="shared" si="6"/>
        <v>95204631</v>
      </c>
      <c r="P32" s="21">
        <f t="shared" si="6"/>
        <v>90077264</v>
      </c>
      <c r="Q32" s="21">
        <f t="shared" si="6"/>
        <v>85302465</v>
      </c>
      <c r="R32" s="21">
        <f t="shared" si="6"/>
        <v>270584360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769973658</v>
      </c>
      <c r="X32" s="21">
        <f t="shared" si="6"/>
        <v>775216746</v>
      </c>
      <c r="Y32" s="21">
        <f t="shared" si="6"/>
        <v>-5243088</v>
      </c>
      <c r="Z32" s="4">
        <f>+IF(X32&lt;&gt;0,+(Y32/X32)*100,0)</f>
        <v>-0.6763383308027765</v>
      </c>
      <c r="AA32" s="19">
        <f>SUM(AA33:AA37)</f>
        <v>1033626040</v>
      </c>
    </row>
    <row r="33" spans="1:27" ht="12.75">
      <c r="A33" s="5" t="s">
        <v>36</v>
      </c>
      <c r="B33" s="3"/>
      <c r="C33" s="22">
        <v>116150337</v>
      </c>
      <c r="D33" s="22"/>
      <c r="E33" s="23">
        <v>104031895</v>
      </c>
      <c r="F33" s="24">
        <v>103581895</v>
      </c>
      <c r="G33" s="24">
        <v>9416641</v>
      </c>
      <c r="H33" s="24">
        <v>8948425</v>
      </c>
      <c r="I33" s="24">
        <v>14254116</v>
      </c>
      <c r="J33" s="24">
        <v>32619182</v>
      </c>
      <c r="K33" s="24">
        <v>12422021</v>
      </c>
      <c r="L33" s="24">
        <v>10445151</v>
      </c>
      <c r="M33" s="24">
        <v>12025973</v>
      </c>
      <c r="N33" s="24">
        <v>34893145</v>
      </c>
      <c r="O33" s="24">
        <v>17160985</v>
      </c>
      <c r="P33" s="24">
        <v>10849400</v>
      </c>
      <c r="Q33" s="24">
        <v>10567731</v>
      </c>
      <c r="R33" s="24">
        <v>38578116</v>
      </c>
      <c r="S33" s="24"/>
      <c r="T33" s="24"/>
      <c r="U33" s="24"/>
      <c r="V33" s="24"/>
      <c r="W33" s="24">
        <v>106090443</v>
      </c>
      <c r="X33" s="24">
        <v>77685642</v>
      </c>
      <c r="Y33" s="24">
        <v>28404801</v>
      </c>
      <c r="Z33" s="6">
        <v>36.56</v>
      </c>
      <c r="AA33" s="22">
        <v>103581895</v>
      </c>
    </row>
    <row r="34" spans="1:27" ht="12.75">
      <c r="A34" s="5" t="s">
        <v>37</v>
      </c>
      <c r="B34" s="3"/>
      <c r="C34" s="22">
        <v>316606541</v>
      </c>
      <c r="D34" s="22"/>
      <c r="E34" s="23">
        <v>239476371</v>
      </c>
      <c r="F34" s="24">
        <v>241834492</v>
      </c>
      <c r="G34" s="24">
        <v>25868338</v>
      </c>
      <c r="H34" s="24">
        <v>29232916</v>
      </c>
      <c r="I34" s="24">
        <v>31878797</v>
      </c>
      <c r="J34" s="24">
        <v>86980051</v>
      </c>
      <c r="K34" s="24">
        <v>31686594</v>
      </c>
      <c r="L34" s="24">
        <v>28589451</v>
      </c>
      <c r="M34" s="24">
        <v>30688164</v>
      </c>
      <c r="N34" s="24">
        <v>90964209</v>
      </c>
      <c r="O34" s="24">
        <v>30449862</v>
      </c>
      <c r="P34" s="24">
        <v>28931442</v>
      </c>
      <c r="Q34" s="24">
        <v>27945375</v>
      </c>
      <c r="R34" s="24">
        <v>87326679</v>
      </c>
      <c r="S34" s="24"/>
      <c r="T34" s="24"/>
      <c r="U34" s="24"/>
      <c r="V34" s="24"/>
      <c r="W34" s="24">
        <v>265270939</v>
      </c>
      <c r="X34" s="24">
        <v>181375272</v>
      </c>
      <c r="Y34" s="24">
        <v>83895667</v>
      </c>
      <c r="Z34" s="6">
        <v>46.26</v>
      </c>
      <c r="AA34" s="22">
        <v>241834492</v>
      </c>
    </row>
    <row r="35" spans="1:27" ht="12.75">
      <c r="A35" s="5" t="s">
        <v>38</v>
      </c>
      <c r="B35" s="3"/>
      <c r="C35" s="22">
        <v>480926034</v>
      </c>
      <c r="D35" s="22"/>
      <c r="E35" s="23">
        <v>401328237</v>
      </c>
      <c r="F35" s="24">
        <v>405092586</v>
      </c>
      <c r="G35" s="24">
        <v>30292826</v>
      </c>
      <c r="H35" s="24">
        <v>31070768</v>
      </c>
      <c r="I35" s="24">
        <v>37524382</v>
      </c>
      <c r="J35" s="24">
        <v>98887976</v>
      </c>
      <c r="K35" s="24">
        <v>31598175</v>
      </c>
      <c r="L35" s="24">
        <v>30462901</v>
      </c>
      <c r="M35" s="24">
        <v>31690229</v>
      </c>
      <c r="N35" s="24">
        <v>93751305</v>
      </c>
      <c r="O35" s="24">
        <v>37908235</v>
      </c>
      <c r="P35" s="24">
        <v>32278340</v>
      </c>
      <c r="Q35" s="24">
        <v>30226743</v>
      </c>
      <c r="R35" s="24">
        <v>100413318</v>
      </c>
      <c r="S35" s="24"/>
      <c r="T35" s="24"/>
      <c r="U35" s="24"/>
      <c r="V35" s="24"/>
      <c r="W35" s="24">
        <v>293052599</v>
      </c>
      <c r="X35" s="24">
        <v>303818634</v>
      </c>
      <c r="Y35" s="24">
        <v>-10766035</v>
      </c>
      <c r="Z35" s="6">
        <v>-3.54</v>
      </c>
      <c r="AA35" s="22">
        <v>405092586</v>
      </c>
    </row>
    <row r="36" spans="1:27" ht="12.75">
      <c r="A36" s="5" t="s">
        <v>39</v>
      </c>
      <c r="B36" s="3"/>
      <c r="C36" s="22">
        <v>57396559</v>
      </c>
      <c r="D36" s="22"/>
      <c r="E36" s="23">
        <v>201210166</v>
      </c>
      <c r="F36" s="24">
        <v>236876514</v>
      </c>
      <c r="G36" s="24">
        <v>2997087</v>
      </c>
      <c r="H36" s="24">
        <v>4320615</v>
      </c>
      <c r="I36" s="24">
        <v>8134486</v>
      </c>
      <c r="J36" s="24">
        <v>15452188</v>
      </c>
      <c r="K36" s="24">
        <v>3822812</v>
      </c>
      <c r="L36" s="24">
        <v>12045124</v>
      </c>
      <c r="M36" s="24">
        <v>10159790</v>
      </c>
      <c r="N36" s="24">
        <v>26027726</v>
      </c>
      <c r="O36" s="24">
        <v>6249469</v>
      </c>
      <c r="P36" s="24">
        <v>14875768</v>
      </c>
      <c r="Q36" s="24">
        <v>13475280</v>
      </c>
      <c r="R36" s="24">
        <v>34600517</v>
      </c>
      <c r="S36" s="24"/>
      <c r="T36" s="24"/>
      <c r="U36" s="24"/>
      <c r="V36" s="24"/>
      <c r="W36" s="24">
        <v>76080431</v>
      </c>
      <c r="X36" s="24">
        <v>177657030</v>
      </c>
      <c r="Y36" s="24">
        <v>-101576599</v>
      </c>
      <c r="Z36" s="6">
        <v>-57.18</v>
      </c>
      <c r="AA36" s="22">
        <v>236876514</v>
      </c>
    </row>
    <row r="37" spans="1:27" ht="12.75">
      <c r="A37" s="5" t="s">
        <v>40</v>
      </c>
      <c r="B37" s="3"/>
      <c r="C37" s="25">
        <v>41263054</v>
      </c>
      <c r="D37" s="25"/>
      <c r="E37" s="26">
        <v>44744030</v>
      </c>
      <c r="F37" s="27">
        <v>46240553</v>
      </c>
      <c r="G37" s="27">
        <v>2994059</v>
      </c>
      <c r="H37" s="27">
        <v>2901102</v>
      </c>
      <c r="I37" s="27">
        <v>3637209</v>
      </c>
      <c r="J37" s="27">
        <v>9532370</v>
      </c>
      <c r="K37" s="27">
        <v>3181300</v>
      </c>
      <c r="L37" s="27">
        <v>3695841</v>
      </c>
      <c r="M37" s="27">
        <v>3404005</v>
      </c>
      <c r="N37" s="27">
        <v>10281146</v>
      </c>
      <c r="O37" s="27">
        <v>3436080</v>
      </c>
      <c r="P37" s="27">
        <v>3142314</v>
      </c>
      <c r="Q37" s="27">
        <v>3087336</v>
      </c>
      <c r="R37" s="27">
        <v>9665730</v>
      </c>
      <c r="S37" s="27"/>
      <c r="T37" s="27"/>
      <c r="U37" s="27"/>
      <c r="V37" s="27"/>
      <c r="W37" s="27">
        <v>29479246</v>
      </c>
      <c r="X37" s="27">
        <v>34680168</v>
      </c>
      <c r="Y37" s="27">
        <v>-5200922</v>
      </c>
      <c r="Z37" s="7">
        <v>-15</v>
      </c>
      <c r="AA37" s="25">
        <v>46240553</v>
      </c>
    </row>
    <row r="38" spans="1:27" ht="12.75">
      <c r="A38" s="2" t="s">
        <v>41</v>
      </c>
      <c r="B38" s="8"/>
      <c r="C38" s="19">
        <f aca="true" t="shared" si="7" ref="C38:Y38">SUM(C39:C41)</f>
        <v>1276458835</v>
      </c>
      <c r="D38" s="19">
        <f>SUM(D39:D41)</f>
        <v>0</v>
      </c>
      <c r="E38" s="20">
        <f t="shared" si="7"/>
        <v>831639675</v>
      </c>
      <c r="F38" s="21">
        <f t="shared" si="7"/>
        <v>793343973</v>
      </c>
      <c r="G38" s="21">
        <f t="shared" si="7"/>
        <v>108202480</v>
      </c>
      <c r="H38" s="21">
        <f t="shared" si="7"/>
        <v>110792620</v>
      </c>
      <c r="I38" s="21">
        <f t="shared" si="7"/>
        <v>139923215</v>
      </c>
      <c r="J38" s="21">
        <f t="shared" si="7"/>
        <v>358918315</v>
      </c>
      <c r="K38" s="21">
        <f t="shared" si="7"/>
        <v>128048081</v>
      </c>
      <c r="L38" s="21">
        <f t="shared" si="7"/>
        <v>124236957</v>
      </c>
      <c r="M38" s="21">
        <f t="shared" si="7"/>
        <v>140172065</v>
      </c>
      <c r="N38" s="21">
        <f t="shared" si="7"/>
        <v>392457103</v>
      </c>
      <c r="O38" s="21">
        <f t="shared" si="7"/>
        <v>133306991</v>
      </c>
      <c r="P38" s="21">
        <f t="shared" si="7"/>
        <v>128307053</v>
      </c>
      <c r="Q38" s="21">
        <f t="shared" si="7"/>
        <v>129858063</v>
      </c>
      <c r="R38" s="21">
        <f t="shared" si="7"/>
        <v>391472107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1142847525</v>
      </c>
      <c r="X38" s="21">
        <f t="shared" si="7"/>
        <v>595006074</v>
      </c>
      <c r="Y38" s="21">
        <f t="shared" si="7"/>
        <v>547841451</v>
      </c>
      <c r="Z38" s="4">
        <f>+IF(X38&lt;&gt;0,+(Y38/X38)*100,0)</f>
        <v>92.07325352446738</v>
      </c>
      <c r="AA38" s="19">
        <f>SUM(AA39:AA41)</f>
        <v>793343973</v>
      </c>
    </row>
    <row r="39" spans="1:27" ht="12.75">
      <c r="A39" s="5" t="s">
        <v>42</v>
      </c>
      <c r="B39" s="3"/>
      <c r="C39" s="22">
        <v>448726212</v>
      </c>
      <c r="D39" s="22"/>
      <c r="E39" s="23">
        <v>212100552</v>
      </c>
      <c r="F39" s="24">
        <v>224456281</v>
      </c>
      <c r="G39" s="24">
        <v>42016376</v>
      </c>
      <c r="H39" s="24">
        <v>42548512</v>
      </c>
      <c r="I39" s="24">
        <v>51419446</v>
      </c>
      <c r="J39" s="24">
        <v>135984334</v>
      </c>
      <c r="K39" s="24">
        <v>45740263</v>
      </c>
      <c r="L39" s="24">
        <v>46433832</v>
      </c>
      <c r="M39" s="24">
        <v>47241667</v>
      </c>
      <c r="N39" s="24">
        <v>139415762</v>
      </c>
      <c r="O39" s="24">
        <v>46139692</v>
      </c>
      <c r="P39" s="24">
        <v>44602672</v>
      </c>
      <c r="Q39" s="24">
        <v>44356205</v>
      </c>
      <c r="R39" s="24">
        <v>135098569</v>
      </c>
      <c r="S39" s="24"/>
      <c r="T39" s="24"/>
      <c r="U39" s="24"/>
      <c r="V39" s="24"/>
      <c r="W39" s="24">
        <v>410498665</v>
      </c>
      <c r="X39" s="24">
        <v>168340824</v>
      </c>
      <c r="Y39" s="24">
        <v>242157841</v>
      </c>
      <c r="Z39" s="6">
        <v>143.85</v>
      </c>
      <c r="AA39" s="22">
        <v>224456281</v>
      </c>
    </row>
    <row r="40" spans="1:27" ht="12.75">
      <c r="A40" s="5" t="s">
        <v>43</v>
      </c>
      <c r="B40" s="3"/>
      <c r="C40" s="22">
        <v>803240080</v>
      </c>
      <c r="D40" s="22"/>
      <c r="E40" s="23">
        <v>596714680</v>
      </c>
      <c r="F40" s="24">
        <v>546113249</v>
      </c>
      <c r="G40" s="24">
        <v>63961969</v>
      </c>
      <c r="H40" s="24">
        <v>66011535</v>
      </c>
      <c r="I40" s="24">
        <v>86028246</v>
      </c>
      <c r="J40" s="24">
        <v>216001750</v>
      </c>
      <c r="K40" s="24">
        <v>80062881</v>
      </c>
      <c r="L40" s="24">
        <v>75560002</v>
      </c>
      <c r="M40" s="24">
        <v>90286589</v>
      </c>
      <c r="N40" s="24">
        <v>245909472</v>
      </c>
      <c r="O40" s="24">
        <v>84835673</v>
      </c>
      <c r="P40" s="24">
        <v>81456582</v>
      </c>
      <c r="Q40" s="24">
        <v>83272815</v>
      </c>
      <c r="R40" s="24">
        <v>249565070</v>
      </c>
      <c r="S40" s="24"/>
      <c r="T40" s="24"/>
      <c r="U40" s="24"/>
      <c r="V40" s="24"/>
      <c r="W40" s="24">
        <v>711476292</v>
      </c>
      <c r="X40" s="24">
        <v>409584645</v>
      </c>
      <c r="Y40" s="24">
        <v>301891647</v>
      </c>
      <c r="Z40" s="6">
        <v>73.71</v>
      </c>
      <c r="AA40" s="22">
        <v>546113249</v>
      </c>
    </row>
    <row r="41" spans="1:27" ht="12.75">
      <c r="A41" s="5" t="s">
        <v>44</v>
      </c>
      <c r="B41" s="3"/>
      <c r="C41" s="22">
        <v>24492543</v>
      </c>
      <c r="D41" s="22"/>
      <c r="E41" s="23">
        <v>22824443</v>
      </c>
      <c r="F41" s="24">
        <v>22774443</v>
      </c>
      <c r="G41" s="24">
        <v>2224135</v>
      </c>
      <c r="H41" s="24">
        <v>2232573</v>
      </c>
      <c r="I41" s="24">
        <v>2475523</v>
      </c>
      <c r="J41" s="24">
        <v>6932231</v>
      </c>
      <c r="K41" s="24">
        <v>2244937</v>
      </c>
      <c r="L41" s="24">
        <v>2243123</v>
      </c>
      <c r="M41" s="24">
        <v>2643809</v>
      </c>
      <c r="N41" s="24">
        <v>7131869</v>
      </c>
      <c r="O41" s="24">
        <v>2331626</v>
      </c>
      <c r="P41" s="24">
        <v>2247799</v>
      </c>
      <c r="Q41" s="24">
        <v>2229043</v>
      </c>
      <c r="R41" s="24">
        <v>6808468</v>
      </c>
      <c r="S41" s="24"/>
      <c r="T41" s="24"/>
      <c r="U41" s="24"/>
      <c r="V41" s="24"/>
      <c r="W41" s="24">
        <v>20872568</v>
      </c>
      <c r="X41" s="24">
        <v>17080605</v>
      </c>
      <c r="Y41" s="24">
        <v>3791963</v>
      </c>
      <c r="Z41" s="6">
        <v>22.2</v>
      </c>
      <c r="AA41" s="22">
        <v>22774443</v>
      </c>
    </row>
    <row r="42" spans="1:27" ht="12.75">
      <c r="A42" s="2" t="s">
        <v>45</v>
      </c>
      <c r="B42" s="8"/>
      <c r="C42" s="19">
        <f aca="true" t="shared" si="8" ref="C42:Y42">SUM(C43:C46)</f>
        <v>3318954101</v>
      </c>
      <c r="D42" s="19">
        <f>SUM(D43:D46)</f>
        <v>0</v>
      </c>
      <c r="E42" s="20">
        <f t="shared" si="8"/>
        <v>3676200183</v>
      </c>
      <c r="F42" s="21">
        <f t="shared" si="8"/>
        <v>3666494154</v>
      </c>
      <c r="G42" s="21">
        <f t="shared" si="8"/>
        <v>339930308</v>
      </c>
      <c r="H42" s="21">
        <f t="shared" si="8"/>
        <v>355259652</v>
      </c>
      <c r="I42" s="21">
        <f t="shared" si="8"/>
        <v>278429476</v>
      </c>
      <c r="J42" s="21">
        <f t="shared" si="8"/>
        <v>973619436</v>
      </c>
      <c r="K42" s="21">
        <f t="shared" si="8"/>
        <v>296100229</v>
      </c>
      <c r="L42" s="21">
        <f t="shared" si="8"/>
        <v>325951753</v>
      </c>
      <c r="M42" s="21">
        <f t="shared" si="8"/>
        <v>262866874</v>
      </c>
      <c r="N42" s="21">
        <f t="shared" si="8"/>
        <v>884918856</v>
      </c>
      <c r="O42" s="21">
        <f t="shared" si="8"/>
        <v>241214431</v>
      </c>
      <c r="P42" s="21">
        <f t="shared" si="8"/>
        <v>261472119</v>
      </c>
      <c r="Q42" s="21">
        <f t="shared" si="8"/>
        <v>275420405</v>
      </c>
      <c r="R42" s="21">
        <f t="shared" si="8"/>
        <v>778106955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2636645247</v>
      </c>
      <c r="X42" s="21">
        <f t="shared" si="8"/>
        <v>2749868973</v>
      </c>
      <c r="Y42" s="21">
        <f t="shared" si="8"/>
        <v>-113223726</v>
      </c>
      <c r="Z42" s="4">
        <f>+IF(X42&lt;&gt;0,+(Y42/X42)*100,0)</f>
        <v>-4.117422579464844</v>
      </c>
      <c r="AA42" s="19">
        <f>SUM(AA43:AA46)</f>
        <v>3666494154</v>
      </c>
    </row>
    <row r="43" spans="1:27" ht="12.75">
      <c r="A43" s="5" t="s">
        <v>46</v>
      </c>
      <c r="B43" s="3"/>
      <c r="C43" s="22">
        <v>2027332013</v>
      </c>
      <c r="D43" s="22"/>
      <c r="E43" s="23">
        <v>2262563302</v>
      </c>
      <c r="F43" s="24">
        <v>2240566180</v>
      </c>
      <c r="G43" s="24">
        <v>274058380</v>
      </c>
      <c r="H43" s="24">
        <v>247832679</v>
      </c>
      <c r="I43" s="24">
        <v>174000783</v>
      </c>
      <c r="J43" s="24">
        <v>695891842</v>
      </c>
      <c r="K43" s="24">
        <v>182489587</v>
      </c>
      <c r="L43" s="24">
        <v>175664598</v>
      </c>
      <c r="M43" s="24">
        <v>159531082</v>
      </c>
      <c r="N43" s="24">
        <v>517685267</v>
      </c>
      <c r="O43" s="24">
        <v>145057498</v>
      </c>
      <c r="P43" s="24">
        <v>179070605</v>
      </c>
      <c r="Q43" s="24">
        <v>178555685</v>
      </c>
      <c r="R43" s="24">
        <v>502683788</v>
      </c>
      <c r="S43" s="24"/>
      <c r="T43" s="24"/>
      <c r="U43" s="24"/>
      <c r="V43" s="24"/>
      <c r="W43" s="24">
        <v>1716260897</v>
      </c>
      <c r="X43" s="24">
        <v>1680424155</v>
      </c>
      <c r="Y43" s="24">
        <v>35836742</v>
      </c>
      <c r="Z43" s="6">
        <v>2.13</v>
      </c>
      <c r="AA43" s="22">
        <v>2240566180</v>
      </c>
    </row>
    <row r="44" spans="1:27" ht="12.75">
      <c r="A44" s="5" t="s">
        <v>47</v>
      </c>
      <c r="B44" s="3"/>
      <c r="C44" s="22">
        <v>599886835</v>
      </c>
      <c r="D44" s="22"/>
      <c r="E44" s="23">
        <v>615515951</v>
      </c>
      <c r="F44" s="24">
        <v>619999497</v>
      </c>
      <c r="G44" s="24">
        <v>33473626</v>
      </c>
      <c r="H44" s="24">
        <v>51008569</v>
      </c>
      <c r="I44" s="24">
        <v>50627150</v>
      </c>
      <c r="J44" s="24">
        <v>135109345</v>
      </c>
      <c r="K44" s="24">
        <v>38381239</v>
      </c>
      <c r="L44" s="24">
        <v>56302752</v>
      </c>
      <c r="M44" s="24">
        <v>45523826</v>
      </c>
      <c r="N44" s="24">
        <v>140207817</v>
      </c>
      <c r="O44" s="24">
        <v>44702075</v>
      </c>
      <c r="P44" s="24">
        <v>38796808</v>
      </c>
      <c r="Q44" s="24">
        <v>38969030</v>
      </c>
      <c r="R44" s="24">
        <v>122467913</v>
      </c>
      <c r="S44" s="24"/>
      <c r="T44" s="24"/>
      <c r="U44" s="24"/>
      <c r="V44" s="24"/>
      <c r="W44" s="24">
        <v>397785075</v>
      </c>
      <c r="X44" s="24">
        <v>464999256</v>
      </c>
      <c r="Y44" s="24">
        <v>-67214181</v>
      </c>
      <c r="Z44" s="6">
        <v>-14.45</v>
      </c>
      <c r="AA44" s="22">
        <v>619999497</v>
      </c>
    </row>
    <row r="45" spans="1:27" ht="12.75">
      <c r="A45" s="5" t="s">
        <v>48</v>
      </c>
      <c r="B45" s="3"/>
      <c r="C45" s="25">
        <v>301628433</v>
      </c>
      <c r="D45" s="25"/>
      <c r="E45" s="26">
        <v>436078391</v>
      </c>
      <c r="F45" s="27">
        <v>435878391</v>
      </c>
      <c r="G45" s="27">
        <v>12006769</v>
      </c>
      <c r="H45" s="27">
        <v>21841118</v>
      </c>
      <c r="I45" s="27">
        <v>19885205</v>
      </c>
      <c r="J45" s="27">
        <v>53733092</v>
      </c>
      <c r="K45" s="27">
        <v>36481013</v>
      </c>
      <c r="L45" s="27">
        <v>52253512</v>
      </c>
      <c r="M45" s="27">
        <v>24405770</v>
      </c>
      <c r="N45" s="27">
        <v>113140295</v>
      </c>
      <c r="O45" s="27">
        <v>24117918</v>
      </c>
      <c r="P45" s="27">
        <v>17583960</v>
      </c>
      <c r="Q45" s="27">
        <v>15407837</v>
      </c>
      <c r="R45" s="27">
        <v>57109715</v>
      </c>
      <c r="S45" s="27"/>
      <c r="T45" s="27"/>
      <c r="U45" s="27"/>
      <c r="V45" s="27"/>
      <c r="W45" s="27">
        <v>223983102</v>
      </c>
      <c r="X45" s="27">
        <v>326908431</v>
      </c>
      <c r="Y45" s="27">
        <v>-102925329</v>
      </c>
      <c r="Z45" s="7">
        <v>-31.48</v>
      </c>
      <c r="AA45" s="25">
        <v>435878391</v>
      </c>
    </row>
    <row r="46" spans="1:27" ht="12.75">
      <c r="A46" s="5" t="s">
        <v>49</v>
      </c>
      <c r="B46" s="3"/>
      <c r="C46" s="22">
        <v>390106820</v>
      </c>
      <c r="D46" s="22"/>
      <c r="E46" s="23">
        <v>362042539</v>
      </c>
      <c r="F46" s="24">
        <v>370050086</v>
      </c>
      <c r="G46" s="24">
        <v>20391533</v>
      </c>
      <c r="H46" s="24">
        <v>34577286</v>
      </c>
      <c r="I46" s="24">
        <v>33916338</v>
      </c>
      <c r="J46" s="24">
        <v>88885157</v>
      </c>
      <c r="K46" s="24">
        <v>38748390</v>
      </c>
      <c r="L46" s="24">
        <v>41730891</v>
      </c>
      <c r="M46" s="24">
        <v>33406196</v>
      </c>
      <c r="N46" s="24">
        <v>113885477</v>
      </c>
      <c r="O46" s="24">
        <v>27336940</v>
      </c>
      <c r="P46" s="24">
        <v>26020746</v>
      </c>
      <c r="Q46" s="24">
        <v>42487853</v>
      </c>
      <c r="R46" s="24">
        <v>95845539</v>
      </c>
      <c r="S46" s="24"/>
      <c r="T46" s="24"/>
      <c r="U46" s="24"/>
      <c r="V46" s="24"/>
      <c r="W46" s="24">
        <v>298616173</v>
      </c>
      <c r="X46" s="24">
        <v>277537131</v>
      </c>
      <c r="Y46" s="24">
        <v>21079042</v>
      </c>
      <c r="Z46" s="6">
        <v>7.6</v>
      </c>
      <c r="AA46" s="22">
        <v>370050086</v>
      </c>
    </row>
    <row r="47" spans="1:27" ht="12.75">
      <c r="A47" s="2" t="s">
        <v>50</v>
      </c>
      <c r="B47" s="8" t="s">
        <v>51</v>
      </c>
      <c r="C47" s="19">
        <v>86866576</v>
      </c>
      <c r="D47" s="19"/>
      <c r="E47" s="20">
        <v>142999816</v>
      </c>
      <c r="F47" s="21">
        <v>141599816</v>
      </c>
      <c r="G47" s="21">
        <v>23427693</v>
      </c>
      <c r="H47" s="21">
        <v>4832901</v>
      </c>
      <c r="I47" s="21">
        <v>6876753</v>
      </c>
      <c r="J47" s="21">
        <v>35137347</v>
      </c>
      <c r="K47" s="21">
        <v>7150739</v>
      </c>
      <c r="L47" s="21">
        <v>8197763</v>
      </c>
      <c r="M47" s="21">
        <v>13121791</v>
      </c>
      <c r="N47" s="21">
        <v>28470293</v>
      </c>
      <c r="O47" s="21">
        <v>8152057</v>
      </c>
      <c r="P47" s="21">
        <v>27325864</v>
      </c>
      <c r="Q47" s="21">
        <v>7218826</v>
      </c>
      <c r="R47" s="21">
        <v>42696747</v>
      </c>
      <c r="S47" s="21"/>
      <c r="T47" s="21"/>
      <c r="U47" s="21"/>
      <c r="V47" s="21"/>
      <c r="W47" s="21">
        <v>106304387</v>
      </c>
      <c r="X47" s="21">
        <v>106199091</v>
      </c>
      <c r="Y47" s="21">
        <v>105296</v>
      </c>
      <c r="Z47" s="4">
        <v>0.1</v>
      </c>
      <c r="AA47" s="19">
        <v>141599816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6878382531</v>
      </c>
      <c r="D48" s="40">
        <f>+D28+D32+D38+D42+D47</f>
        <v>0</v>
      </c>
      <c r="E48" s="41">
        <f t="shared" si="9"/>
        <v>7142097834</v>
      </c>
      <c r="F48" s="42">
        <f t="shared" si="9"/>
        <v>7139981986</v>
      </c>
      <c r="G48" s="42">
        <f t="shared" si="9"/>
        <v>647208934</v>
      </c>
      <c r="H48" s="42">
        <f t="shared" si="9"/>
        <v>659699343</v>
      </c>
      <c r="I48" s="42">
        <f t="shared" si="9"/>
        <v>651304677</v>
      </c>
      <c r="J48" s="42">
        <f t="shared" si="9"/>
        <v>1958212954</v>
      </c>
      <c r="K48" s="42">
        <f t="shared" si="9"/>
        <v>655979365</v>
      </c>
      <c r="L48" s="42">
        <f t="shared" si="9"/>
        <v>660246325</v>
      </c>
      <c r="M48" s="42">
        <f t="shared" si="9"/>
        <v>614585141</v>
      </c>
      <c r="N48" s="42">
        <f t="shared" si="9"/>
        <v>1930810831</v>
      </c>
      <c r="O48" s="42">
        <f t="shared" si="9"/>
        <v>595855117</v>
      </c>
      <c r="P48" s="42">
        <f t="shared" si="9"/>
        <v>616184544</v>
      </c>
      <c r="Q48" s="42">
        <f t="shared" si="9"/>
        <v>611424131</v>
      </c>
      <c r="R48" s="42">
        <f t="shared" si="9"/>
        <v>1823463792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5712487577</v>
      </c>
      <c r="X48" s="42">
        <f t="shared" si="9"/>
        <v>5354975349</v>
      </c>
      <c r="Y48" s="42">
        <f t="shared" si="9"/>
        <v>357512228</v>
      </c>
      <c r="Z48" s="43">
        <f>+IF(X48&lt;&gt;0,+(Y48/X48)*100,0)</f>
        <v>6.67626281541637</v>
      </c>
      <c r="AA48" s="40">
        <f>+AA28+AA32+AA38+AA42+AA47</f>
        <v>7139981986</v>
      </c>
    </row>
    <row r="49" spans="1:27" ht="12.75">
      <c r="A49" s="14" t="s">
        <v>96</v>
      </c>
      <c r="B49" s="15"/>
      <c r="C49" s="44">
        <f aca="true" t="shared" si="10" ref="C49:Y49">+C25-C48</f>
        <v>440358875</v>
      </c>
      <c r="D49" s="44">
        <f>+D25-D48</f>
        <v>0</v>
      </c>
      <c r="E49" s="45">
        <f t="shared" si="10"/>
        <v>975459670</v>
      </c>
      <c r="F49" s="46">
        <f t="shared" si="10"/>
        <v>1330058725</v>
      </c>
      <c r="G49" s="46">
        <f t="shared" si="10"/>
        <v>237161034</v>
      </c>
      <c r="H49" s="46">
        <f t="shared" si="10"/>
        <v>-62980455</v>
      </c>
      <c r="I49" s="46">
        <f t="shared" si="10"/>
        <v>-187525453</v>
      </c>
      <c r="J49" s="46">
        <f t="shared" si="10"/>
        <v>-13344874</v>
      </c>
      <c r="K49" s="46">
        <f t="shared" si="10"/>
        <v>-229651388</v>
      </c>
      <c r="L49" s="46">
        <f t="shared" si="10"/>
        <v>-164090831</v>
      </c>
      <c r="M49" s="46">
        <f t="shared" si="10"/>
        <v>437853162</v>
      </c>
      <c r="N49" s="46">
        <f t="shared" si="10"/>
        <v>44110943</v>
      </c>
      <c r="O49" s="46">
        <f t="shared" si="10"/>
        <v>-140048240</v>
      </c>
      <c r="P49" s="46">
        <f t="shared" si="10"/>
        <v>-105942821</v>
      </c>
      <c r="Q49" s="46">
        <f t="shared" si="10"/>
        <v>179935921</v>
      </c>
      <c r="R49" s="46">
        <f t="shared" si="10"/>
        <v>-66055140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-35289071</v>
      </c>
      <c r="X49" s="46">
        <f>IF(F25=F48,0,X25-X48)</f>
        <v>997554600</v>
      </c>
      <c r="Y49" s="46">
        <f t="shared" si="10"/>
        <v>-1032843671</v>
      </c>
      <c r="Z49" s="47">
        <f>+IF(X49&lt;&gt;0,+(Y49/X49)*100,0)</f>
        <v>-103.5375578439516</v>
      </c>
      <c r="AA49" s="44">
        <f>+AA25-AA48</f>
        <v>1330058725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218610135</v>
      </c>
      <c r="D5" s="19">
        <f>SUM(D6:D8)</f>
        <v>0</v>
      </c>
      <c r="E5" s="20">
        <f t="shared" si="0"/>
        <v>259251431</v>
      </c>
      <c r="F5" s="21">
        <f t="shared" si="0"/>
        <v>255254714</v>
      </c>
      <c r="G5" s="21">
        <f t="shared" si="0"/>
        <v>90998394</v>
      </c>
      <c r="H5" s="21">
        <f t="shared" si="0"/>
        <v>6187548</v>
      </c>
      <c r="I5" s="21">
        <f t="shared" si="0"/>
        <v>3775809</v>
      </c>
      <c r="J5" s="21">
        <f t="shared" si="0"/>
        <v>100961751</v>
      </c>
      <c r="K5" s="21">
        <f t="shared" si="0"/>
        <v>5860844</v>
      </c>
      <c r="L5" s="21">
        <f t="shared" si="0"/>
        <v>8957085</v>
      </c>
      <c r="M5" s="21">
        <f t="shared" si="0"/>
        <v>54472089</v>
      </c>
      <c r="N5" s="21">
        <f t="shared" si="0"/>
        <v>69290018</v>
      </c>
      <c r="O5" s="21">
        <f t="shared" si="0"/>
        <v>3488013</v>
      </c>
      <c r="P5" s="21">
        <f t="shared" si="0"/>
        <v>8229781</v>
      </c>
      <c r="Q5" s="21">
        <f t="shared" si="0"/>
        <v>215763900</v>
      </c>
      <c r="R5" s="21">
        <f t="shared" si="0"/>
        <v>227481694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397733463</v>
      </c>
      <c r="X5" s="21">
        <f t="shared" si="0"/>
        <v>191441033</v>
      </c>
      <c r="Y5" s="21">
        <f t="shared" si="0"/>
        <v>206292430</v>
      </c>
      <c r="Z5" s="4">
        <f>+IF(X5&lt;&gt;0,+(Y5/X5)*100,0)</f>
        <v>107.75768745460124</v>
      </c>
      <c r="AA5" s="19">
        <f>SUM(AA6:AA8)</f>
        <v>255254714</v>
      </c>
    </row>
    <row r="6" spans="1:27" ht="12.75">
      <c r="A6" s="5" t="s">
        <v>32</v>
      </c>
      <c r="B6" s="3"/>
      <c r="C6" s="22"/>
      <c r="D6" s="22"/>
      <c r="E6" s="23">
        <v>12000</v>
      </c>
      <c r="F6" s="24">
        <v>12000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9000</v>
      </c>
      <c r="Y6" s="24">
        <v>-9000</v>
      </c>
      <c r="Z6" s="6">
        <v>-100</v>
      </c>
      <c r="AA6" s="22">
        <v>12000</v>
      </c>
    </row>
    <row r="7" spans="1:27" ht="12.75">
      <c r="A7" s="5" t="s">
        <v>33</v>
      </c>
      <c r="B7" s="3"/>
      <c r="C7" s="25">
        <v>218610135</v>
      </c>
      <c r="D7" s="25"/>
      <c r="E7" s="26">
        <v>259239431</v>
      </c>
      <c r="F7" s="27">
        <v>255242714</v>
      </c>
      <c r="G7" s="27">
        <v>90998394</v>
      </c>
      <c r="H7" s="27">
        <v>6187548</v>
      </c>
      <c r="I7" s="27">
        <v>3775809</v>
      </c>
      <c r="J7" s="27">
        <v>100961751</v>
      </c>
      <c r="K7" s="27">
        <v>5860844</v>
      </c>
      <c r="L7" s="27">
        <v>8957085</v>
      </c>
      <c r="M7" s="27">
        <v>54472089</v>
      </c>
      <c r="N7" s="27">
        <v>69290018</v>
      </c>
      <c r="O7" s="27">
        <v>3488013</v>
      </c>
      <c r="P7" s="27">
        <v>8229781</v>
      </c>
      <c r="Q7" s="27">
        <v>215763900</v>
      </c>
      <c r="R7" s="27">
        <v>227481694</v>
      </c>
      <c r="S7" s="27"/>
      <c r="T7" s="27"/>
      <c r="U7" s="27"/>
      <c r="V7" s="27"/>
      <c r="W7" s="27">
        <v>397733463</v>
      </c>
      <c r="X7" s="27">
        <v>191432033</v>
      </c>
      <c r="Y7" s="27">
        <v>206301430</v>
      </c>
      <c r="Z7" s="7">
        <v>107.77</v>
      </c>
      <c r="AA7" s="25">
        <v>255242714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512700</v>
      </c>
      <c r="D9" s="19">
        <f>SUM(D10:D14)</f>
        <v>0</v>
      </c>
      <c r="E9" s="20">
        <f t="shared" si="1"/>
        <v>4031870</v>
      </c>
      <c r="F9" s="21">
        <f t="shared" si="1"/>
        <v>1031870</v>
      </c>
      <c r="G9" s="21">
        <f t="shared" si="1"/>
        <v>3250</v>
      </c>
      <c r="H9" s="21">
        <f t="shared" si="1"/>
        <v>3000</v>
      </c>
      <c r="I9" s="21">
        <f t="shared" si="1"/>
        <v>501300</v>
      </c>
      <c r="J9" s="21">
        <f t="shared" si="1"/>
        <v>507550</v>
      </c>
      <c r="K9" s="21">
        <f t="shared" si="1"/>
        <v>900</v>
      </c>
      <c r="L9" s="21">
        <f t="shared" si="1"/>
        <v>4306</v>
      </c>
      <c r="M9" s="21">
        <f t="shared" si="1"/>
        <v>11341</v>
      </c>
      <c r="N9" s="21">
        <f t="shared" si="1"/>
        <v>16547</v>
      </c>
      <c r="O9" s="21">
        <f t="shared" si="1"/>
        <v>4853</v>
      </c>
      <c r="P9" s="21">
        <f t="shared" si="1"/>
        <v>4630</v>
      </c>
      <c r="Q9" s="21">
        <f t="shared" si="1"/>
        <v>538169</v>
      </c>
      <c r="R9" s="21">
        <f t="shared" si="1"/>
        <v>547652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1071749</v>
      </c>
      <c r="X9" s="21">
        <f t="shared" si="1"/>
        <v>773900</v>
      </c>
      <c r="Y9" s="21">
        <f t="shared" si="1"/>
        <v>297849</v>
      </c>
      <c r="Z9" s="4">
        <f>+IF(X9&lt;&gt;0,+(Y9/X9)*100,0)</f>
        <v>38.48675539475385</v>
      </c>
      <c r="AA9" s="19">
        <f>SUM(AA10:AA14)</f>
        <v>1031870</v>
      </c>
    </row>
    <row r="10" spans="1:27" ht="12.75">
      <c r="A10" s="5" t="s">
        <v>36</v>
      </c>
      <c r="B10" s="3"/>
      <c r="C10" s="22">
        <v>450000</v>
      </c>
      <c r="D10" s="22"/>
      <c r="E10" s="23">
        <v>531870</v>
      </c>
      <c r="F10" s="24">
        <v>531870</v>
      </c>
      <c r="G10" s="24"/>
      <c r="H10" s="24"/>
      <c r="I10" s="24">
        <v>500000</v>
      </c>
      <c r="J10" s="24">
        <v>500000</v>
      </c>
      <c r="K10" s="24"/>
      <c r="L10" s="24">
        <v>1606</v>
      </c>
      <c r="M10" s="24">
        <v>2041</v>
      </c>
      <c r="N10" s="24">
        <v>3647</v>
      </c>
      <c r="O10" s="24">
        <v>3353</v>
      </c>
      <c r="P10" s="24">
        <v>4130</v>
      </c>
      <c r="Q10" s="24">
        <v>511919</v>
      </c>
      <c r="R10" s="24">
        <v>519402</v>
      </c>
      <c r="S10" s="24"/>
      <c r="T10" s="24"/>
      <c r="U10" s="24"/>
      <c r="V10" s="24"/>
      <c r="W10" s="24">
        <v>1023049</v>
      </c>
      <c r="X10" s="24">
        <v>398901</v>
      </c>
      <c r="Y10" s="24">
        <v>624148</v>
      </c>
      <c r="Z10" s="6">
        <v>156.47</v>
      </c>
      <c r="AA10" s="22">
        <v>531870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62700</v>
      </c>
      <c r="D12" s="22"/>
      <c r="E12" s="23">
        <v>3500000</v>
      </c>
      <c r="F12" s="24">
        <v>500000</v>
      </c>
      <c r="G12" s="24">
        <v>3250</v>
      </c>
      <c r="H12" s="24">
        <v>3000</v>
      </c>
      <c r="I12" s="24">
        <v>1300</v>
      </c>
      <c r="J12" s="24">
        <v>7550</v>
      </c>
      <c r="K12" s="24">
        <v>900</v>
      </c>
      <c r="L12" s="24">
        <v>2700</v>
      </c>
      <c r="M12" s="24">
        <v>9300</v>
      </c>
      <c r="N12" s="24">
        <v>12900</v>
      </c>
      <c r="O12" s="24">
        <v>1500</v>
      </c>
      <c r="P12" s="24">
        <v>500</v>
      </c>
      <c r="Q12" s="24">
        <v>26250</v>
      </c>
      <c r="R12" s="24">
        <v>28250</v>
      </c>
      <c r="S12" s="24"/>
      <c r="T12" s="24"/>
      <c r="U12" s="24"/>
      <c r="V12" s="24"/>
      <c r="W12" s="24">
        <v>48700</v>
      </c>
      <c r="X12" s="24">
        <v>374999</v>
      </c>
      <c r="Y12" s="24">
        <v>-326299</v>
      </c>
      <c r="Z12" s="6">
        <v>-87.01</v>
      </c>
      <c r="AA12" s="22">
        <v>500000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6764682</v>
      </c>
      <c r="D15" s="19">
        <f>SUM(D16:D18)</f>
        <v>0</v>
      </c>
      <c r="E15" s="20">
        <f t="shared" si="2"/>
        <v>1290703</v>
      </c>
      <c r="F15" s="21">
        <f t="shared" si="2"/>
        <v>3582374</v>
      </c>
      <c r="G15" s="21">
        <f t="shared" si="2"/>
        <v>3723</v>
      </c>
      <c r="H15" s="21">
        <f t="shared" si="2"/>
        <v>328129</v>
      </c>
      <c r="I15" s="21">
        <f t="shared" si="2"/>
        <v>242413</v>
      </c>
      <c r="J15" s="21">
        <f t="shared" si="2"/>
        <v>574265</v>
      </c>
      <c r="K15" s="21">
        <f t="shared" si="2"/>
        <v>201107</v>
      </c>
      <c r="L15" s="21">
        <f t="shared" si="2"/>
        <v>272117</v>
      </c>
      <c r="M15" s="21">
        <f t="shared" si="2"/>
        <v>65179</v>
      </c>
      <c r="N15" s="21">
        <f t="shared" si="2"/>
        <v>538403</v>
      </c>
      <c r="O15" s="21">
        <f t="shared" si="2"/>
        <v>5715</v>
      </c>
      <c r="P15" s="21">
        <f t="shared" si="2"/>
        <v>4561</v>
      </c>
      <c r="Q15" s="21">
        <f t="shared" si="2"/>
        <v>1127618</v>
      </c>
      <c r="R15" s="21">
        <f t="shared" si="2"/>
        <v>1137894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2250562</v>
      </c>
      <c r="X15" s="21">
        <f t="shared" si="2"/>
        <v>2686781</v>
      </c>
      <c r="Y15" s="21">
        <f t="shared" si="2"/>
        <v>-436219</v>
      </c>
      <c r="Z15" s="4">
        <f>+IF(X15&lt;&gt;0,+(Y15/X15)*100,0)</f>
        <v>-16.235748280191054</v>
      </c>
      <c r="AA15" s="19">
        <f>SUM(AA16:AA18)</f>
        <v>3582374</v>
      </c>
    </row>
    <row r="16" spans="1:27" ht="12.75">
      <c r="A16" s="5" t="s">
        <v>42</v>
      </c>
      <c r="B16" s="3"/>
      <c r="C16" s="22">
        <v>6764682</v>
      </c>
      <c r="D16" s="22"/>
      <c r="E16" s="23">
        <v>290703</v>
      </c>
      <c r="F16" s="24">
        <v>2582374</v>
      </c>
      <c r="G16" s="24">
        <v>3723</v>
      </c>
      <c r="H16" s="24">
        <v>328129</v>
      </c>
      <c r="I16" s="24">
        <v>242413</v>
      </c>
      <c r="J16" s="24">
        <v>574265</v>
      </c>
      <c r="K16" s="24">
        <v>201107</v>
      </c>
      <c r="L16" s="24">
        <v>272117</v>
      </c>
      <c r="M16" s="24">
        <v>65179</v>
      </c>
      <c r="N16" s="24">
        <v>538403</v>
      </c>
      <c r="O16" s="24">
        <v>5715</v>
      </c>
      <c r="P16" s="24">
        <v>4561</v>
      </c>
      <c r="Q16" s="24">
        <v>1127618</v>
      </c>
      <c r="R16" s="24">
        <v>1137894</v>
      </c>
      <c r="S16" s="24"/>
      <c r="T16" s="24"/>
      <c r="U16" s="24"/>
      <c r="V16" s="24"/>
      <c r="W16" s="24">
        <v>2250562</v>
      </c>
      <c r="X16" s="24">
        <v>1936780</v>
      </c>
      <c r="Y16" s="24">
        <v>313782</v>
      </c>
      <c r="Z16" s="6">
        <v>16.2</v>
      </c>
      <c r="AA16" s="22">
        <v>2582374</v>
      </c>
    </row>
    <row r="17" spans="1:27" ht="12.75">
      <c r="A17" s="5" t="s">
        <v>43</v>
      </c>
      <c r="B17" s="3"/>
      <c r="C17" s="22"/>
      <c r="D17" s="22"/>
      <c r="E17" s="23">
        <v>1000000</v>
      </c>
      <c r="F17" s="24">
        <v>1000000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750001</v>
      </c>
      <c r="Y17" s="24">
        <v>-750001</v>
      </c>
      <c r="Z17" s="6">
        <v>-100</v>
      </c>
      <c r="AA17" s="22">
        <v>1000000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9200610</v>
      </c>
      <c r="D19" s="19">
        <f>SUM(D20:D23)</f>
        <v>0</v>
      </c>
      <c r="E19" s="20">
        <f t="shared" si="3"/>
        <v>4281614</v>
      </c>
      <c r="F19" s="21">
        <f t="shared" si="3"/>
        <v>3238762</v>
      </c>
      <c r="G19" s="21">
        <f t="shared" si="3"/>
        <v>0</v>
      </c>
      <c r="H19" s="21">
        <f t="shared" si="3"/>
        <v>136656</v>
      </c>
      <c r="I19" s="21">
        <f t="shared" si="3"/>
        <v>135716</v>
      </c>
      <c r="J19" s="21">
        <f t="shared" si="3"/>
        <v>272372</v>
      </c>
      <c r="K19" s="21">
        <f t="shared" si="3"/>
        <v>136707</v>
      </c>
      <c r="L19" s="21">
        <f t="shared" si="3"/>
        <v>136085</v>
      </c>
      <c r="M19" s="21">
        <f t="shared" si="3"/>
        <v>138436</v>
      </c>
      <c r="N19" s="21">
        <f t="shared" si="3"/>
        <v>411228</v>
      </c>
      <c r="O19" s="21">
        <f t="shared" si="3"/>
        <v>139259</v>
      </c>
      <c r="P19" s="21">
        <f t="shared" si="3"/>
        <v>139002</v>
      </c>
      <c r="Q19" s="21">
        <f t="shared" si="3"/>
        <v>1248027</v>
      </c>
      <c r="R19" s="21">
        <f t="shared" si="3"/>
        <v>1526288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2209888</v>
      </c>
      <c r="X19" s="21">
        <f t="shared" si="3"/>
        <v>2429071</v>
      </c>
      <c r="Y19" s="21">
        <f t="shared" si="3"/>
        <v>-219183</v>
      </c>
      <c r="Z19" s="4">
        <f>+IF(X19&lt;&gt;0,+(Y19/X19)*100,0)</f>
        <v>-9.023326201663105</v>
      </c>
      <c r="AA19" s="19">
        <f>SUM(AA20:AA23)</f>
        <v>3238762</v>
      </c>
    </row>
    <row r="20" spans="1:27" ht="12.75">
      <c r="A20" s="5" t="s">
        <v>46</v>
      </c>
      <c r="B20" s="3"/>
      <c r="C20" s="22">
        <v>5395737</v>
      </c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3804873</v>
      </c>
      <c r="D23" s="22"/>
      <c r="E23" s="23">
        <v>4281614</v>
      </c>
      <c r="F23" s="24">
        <v>3238762</v>
      </c>
      <c r="G23" s="24"/>
      <c r="H23" s="24">
        <v>136656</v>
      </c>
      <c r="I23" s="24">
        <v>135716</v>
      </c>
      <c r="J23" s="24">
        <v>272372</v>
      </c>
      <c r="K23" s="24">
        <v>136707</v>
      </c>
      <c r="L23" s="24">
        <v>136085</v>
      </c>
      <c r="M23" s="24">
        <v>138436</v>
      </c>
      <c r="N23" s="24">
        <v>411228</v>
      </c>
      <c r="O23" s="24">
        <v>139259</v>
      </c>
      <c r="P23" s="24">
        <v>139002</v>
      </c>
      <c r="Q23" s="24">
        <v>1248027</v>
      </c>
      <c r="R23" s="24">
        <v>1526288</v>
      </c>
      <c r="S23" s="24"/>
      <c r="T23" s="24"/>
      <c r="U23" s="24"/>
      <c r="V23" s="24"/>
      <c r="W23" s="24">
        <v>2209888</v>
      </c>
      <c r="X23" s="24">
        <v>2429071</v>
      </c>
      <c r="Y23" s="24">
        <v>-219183</v>
      </c>
      <c r="Z23" s="6">
        <v>-9.02</v>
      </c>
      <c r="AA23" s="22">
        <v>3238762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235088127</v>
      </c>
      <c r="D25" s="40">
        <f>+D5+D9+D15+D19+D24</f>
        <v>0</v>
      </c>
      <c r="E25" s="41">
        <f t="shared" si="4"/>
        <v>268855618</v>
      </c>
      <c r="F25" s="42">
        <f t="shared" si="4"/>
        <v>263107720</v>
      </c>
      <c r="G25" s="42">
        <f t="shared" si="4"/>
        <v>91005367</v>
      </c>
      <c r="H25" s="42">
        <f t="shared" si="4"/>
        <v>6655333</v>
      </c>
      <c r="I25" s="42">
        <f t="shared" si="4"/>
        <v>4655238</v>
      </c>
      <c r="J25" s="42">
        <f t="shared" si="4"/>
        <v>102315938</v>
      </c>
      <c r="K25" s="42">
        <f t="shared" si="4"/>
        <v>6199558</v>
      </c>
      <c r="L25" s="42">
        <f t="shared" si="4"/>
        <v>9369593</v>
      </c>
      <c r="M25" s="42">
        <f t="shared" si="4"/>
        <v>54687045</v>
      </c>
      <c r="N25" s="42">
        <f t="shared" si="4"/>
        <v>70256196</v>
      </c>
      <c r="O25" s="42">
        <f t="shared" si="4"/>
        <v>3637840</v>
      </c>
      <c r="P25" s="42">
        <f t="shared" si="4"/>
        <v>8377974</v>
      </c>
      <c r="Q25" s="42">
        <f t="shared" si="4"/>
        <v>218677714</v>
      </c>
      <c r="R25" s="42">
        <f t="shared" si="4"/>
        <v>230693528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403265662</v>
      </c>
      <c r="X25" s="42">
        <f t="shared" si="4"/>
        <v>197330785</v>
      </c>
      <c r="Y25" s="42">
        <f t="shared" si="4"/>
        <v>205934877</v>
      </c>
      <c r="Z25" s="43">
        <f>+IF(X25&lt;&gt;0,+(Y25/X25)*100,0)</f>
        <v>104.36023806422297</v>
      </c>
      <c r="AA25" s="40">
        <f>+AA5+AA9+AA15+AA19+AA24</f>
        <v>263107720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128674381</v>
      </c>
      <c r="D28" s="19">
        <f>SUM(D29:D31)</f>
        <v>0</v>
      </c>
      <c r="E28" s="20">
        <f t="shared" si="5"/>
        <v>125327720</v>
      </c>
      <c r="F28" s="21">
        <f t="shared" si="5"/>
        <v>125845787</v>
      </c>
      <c r="G28" s="21">
        <f t="shared" si="5"/>
        <v>1896860</v>
      </c>
      <c r="H28" s="21">
        <f t="shared" si="5"/>
        <v>8826431</v>
      </c>
      <c r="I28" s="21">
        <f t="shared" si="5"/>
        <v>7422211</v>
      </c>
      <c r="J28" s="21">
        <f t="shared" si="5"/>
        <v>18145502</v>
      </c>
      <c r="K28" s="21">
        <f t="shared" si="5"/>
        <v>7738826</v>
      </c>
      <c r="L28" s="21">
        <f t="shared" si="5"/>
        <v>8489526</v>
      </c>
      <c r="M28" s="21">
        <f t="shared" si="5"/>
        <v>7945975</v>
      </c>
      <c r="N28" s="21">
        <f t="shared" si="5"/>
        <v>24174327</v>
      </c>
      <c r="O28" s="21">
        <f t="shared" si="5"/>
        <v>7394881</v>
      </c>
      <c r="P28" s="21">
        <f t="shared" si="5"/>
        <v>6630535</v>
      </c>
      <c r="Q28" s="21">
        <f t="shared" si="5"/>
        <v>75379433</v>
      </c>
      <c r="R28" s="21">
        <f t="shared" si="5"/>
        <v>89404849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131724678</v>
      </c>
      <c r="X28" s="21">
        <f t="shared" si="5"/>
        <v>94384337</v>
      </c>
      <c r="Y28" s="21">
        <f t="shared" si="5"/>
        <v>37340341</v>
      </c>
      <c r="Z28" s="4">
        <f>+IF(X28&lt;&gt;0,+(Y28/X28)*100,0)</f>
        <v>39.56201016700472</v>
      </c>
      <c r="AA28" s="19">
        <f>SUM(AA29:AA31)</f>
        <v>125845787</v>
      </c>
    </row>
    <row r="29" spans="1:27" ht="12.75">
      <c r="A29" s="5" t="s">
        <v>32</v>
      </c>
      <c r="B29" s="3"/>
      <c r="C29" s="22">
        <v>37677541</v>
      </c>
      <c r="D29" s="22"/>
      <c r="E29" s="23">
        <v>25588923</v>
      </c>
      <c r="F29" s="24">
        <v>25415423</v>
      </c>
      <c r="G29" s="24">
        <v>423803</v>
      </c>
      <c r="H29" s="24">
        <v>3703767</v>
      </c>
      <c r="I29" s="24">
        <v>3295814</v>
      </c>
      <c r="J29" s="24">
        <v>7423384</v>
      </c>
      <c r="K29" s="24">
        <v>3136231</v>
      </c>
      <c r="L29" s="24">
        <v>3531295</v>
      </c>
      <c r="M29" s="24">
        <v>3595876</v>
      </c>
      <c r="N29" s="24">
        <v>10263402</v>
      </c>
      <c r="O29" s="24">
        <v>3172719</v>
      </c>
      <c r="P29" s="24">
        <v>3311352</v>
      </c>
      <c r="Q29" s="24">
        <v>33709662</v>
      </c>
      <c r="R29" s="24">
        <v>40193733</v>
      </c>
      <c r="S29" s="24"/>
      <c r="T29" s="24"/>
      <c r="U29" s="24"/>
      <c r="V29" s="24"/>
      <c r="W29" s="24">
        <v>57880519</v>
      </c>
      <c r="X29" s="24">
        <v>19061564</v>
      </c>
      <c r="Y29" s="24">
        <v>38818955</v>
      </c>
      <c r="Z29" s="6">
        <v>203.65</v>
      </c>
      <c r="AA29" s="22">
        <v>25415423</v>
      </c>
    </row>
    <row r="30" spans="1:27" ht="12.75">
      <c r="A30" s="5" t="s">
        <v>33</v>
      </c>
      <c r="B30" s="3"/>
      <c r="C30" s="25">
        <v>90996840</v>
      </c>
      <c r="D30" s="25"/>
      <c r="E30" s="26">
        <v>95391446</v>
      </c>
      <c r="F30" s="27">
        <v>96083013</v>
      </c>
      <c r="G30" s="27">
        <v>1473057</v>
      </c>
      <c r="H30" s="27">
        <v>5122664</v>
      </c>
      <c r="I30" s="27">
        <v>4126397</v>
      </c>
      <c r="J30" s="27">
        <v>10722118</v>
      </c>
      <c r="K30" s="27">
        <v>4589428</v>
      </c>
      <c r="L30" s="27">
        <v>4931095</v>
      </c>
      <c r="M30" s="27">
        <v>4350099</v>
      </c>
      <c r="N30" s="27">
        <v>13870622</v>
      </c>
      <c r="O30" s="27">
        <v>4222162</v>
      </c>
      <c r="P30" s="27">
        <v>3305056</v>
      </c>
      <c r="Q30" s="27">
        <v>41607098</v>
      </c>
      <c r="R30" s="27">
        <v>49134316</v>
      </c>
      <c r="S30" s="27"/>
      <c r="T30" s="27"/>
      <c r="U30" s="27"/>
      <c r="V30" s="27"/>
      <c r="W30" s="27">
        <v>73727056</v>
      </c>
      <c r="X30" s="27">
        <v>72062256</v>
      </c>
      <c r="Y30" s="27">
        <v>1664800</v>
      </c>
      <c r="Z30" s="7">
        <v>2.31</v>
      </c>
      <c r="AA30" s="25">
        <v>96083013</v>
      </c>
    </row>
    <row r="31" spans="1:27" ht="12.75">
      <c r="A31" s="5" t="s">
        <v>34</v>
      </c>
      <c r="B31" s="3"/>
      <c r="C31" s="22"/>
      <c r="D31" s="22"/>
      <c r="E31" s="23">
        <v>4347351</v>
      </c>
      <c r="F31" s="24">
        <v>4347351</v>
      </c>
      <c r="G31" s="24"/>
      <c r="H31" s="24"/>
      <c r="I31" s="24"/>
      <c r="J31" s="24"/>
      <c r="K31" s="24">
        <v>13167</v>
      </c>
      <c r="L31" s="24">
        <v>27136</v>
      </c>
      <c r="M31" s="24"/>
      <c r="N31" s="24">
        <v>40303</v>
      </c>
      <c r="O31" s="24"/>
      <c r="P31" s="24">
        <v>14127</v>
      </c>
      <c r="Q31" s="24">
        <v>62673</v>
      </c>
      <c r="R31" s="24">
        <v>76800</v>
      </c>
      <c r="S31" s="24"/>
      <c r="T31" s="24"/>
      <c r="U31" s="24"/>
      <c r="V31" s="24"/>
      <c r="W31" s="24">
        <v>117103</v>
      </c>
      <c r="X31" s="24">
        <v>3260517</v>
      </c>
      <c r="Y31" s="24">
        <v>-3143414</v>
      </c>
      <c r="Z31" s="6">
        <v>-96.41</v>
      </c>
      <c r="AA31" s="22">
        <v>4347351</v>
      </c>
    </row>
    <row r="32" spans="1:27" ht="12.75">
      <c r="A32" s="2" t="s">
        <v>35</v>
      </c>
      <c r="B32" s="3"/>
      <c r="C32" s="19">
        <f aca="true" t="shared" si="6" ref="C32:Y32">SUM(C33:C37)</f>
        <v>29726663</v>
      </c>
      <c r="D32" s="19">
        <f>SUM(D33:D37)</f>
        <v>0</v>
      </c>
      <c r="E32" s="20">
        <f t="shared" si="6"/>
        <v>33916818</v>
      </c>
      <c r="F32" s="21">
        <f t="shared" si="6"/>
        <v>34483099</v>
      </c>
      <c r="G32" s="21">
        <f t="shared" si="6"/>
        <v>688598</v>
      </c>
      <c r="H32" s="21">
        <f t="shared" si="6"/>
        <v>3175464</v>
      </c>
      <c r="I32" s="21">
        <f t="shared" si="6"/>
        <v>3506963</v>
      </c>
      <c r="J32" s="21">
        <f t="shared" si="6"/>
        <v>7371025</v>
      </c>
      <c r="K32" s="21">
        <f t="shared" si="6"/>
        <v>3219113</v>
      </c>
      <c r="L32" s="21">
        <f t="shared" si="6"/>
        <v>3373527</v>
      </c>
      <c r="M32" s="21">
        <f t="shared" si="6"/>
        <v>2794335</v>
      </c>
      <c r="N32" s="21">
        <f t="shared" si="6"/>
        <v>9386975</v>
      </c>
      <c r="O32" s="21">
        <f t="shared" si="6"/>
        <v>3704192</v>
      </c>
      <c r="P32" s="21">
        <f t="shared" si="6"/>
        <v>3529371</v>
      </c>
      <c r="Q32" s="21">
        <f t="shared" si="6"/>
        <v>31206421</v>
      </c>
      <c r="R32" s="21">
        <f t="shared" si="6"/>
        <v>38439984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55197984</v>
      </c>
      <c r="X32" s="21">
        <f t="shared" si="6"/>
        <v>25862317</v>
      </c>
      <c r="Y32" s="21">
        <f t="shared" si="6"/>
        <v>29335667</v>
      </c>
      <c r="Z32" s="4">
        <f>+IF(X32&lt;&gt;0,+(Y32/X32)*100,0)</f>
        <v>113.43015786249933</v>
      </c>
      <c r="AA32" s="19">
        <f>SUM(AA33:AA37)</f>
        <v>34483099</v>
      </c>
    </row>
    <row r="33" spans="1:27" ht="12.75">
      <c r="A33" s="5" t="s">
        <v>36</v>
      </c>
      <c r="B33" s="3"/>
      <c r="C33" s="22">
        <v>29561464</v>
      </c>
      <c r="D33" s="22"/>
      <c r="E33" s="23">
        <v>12390785</v>
      </c>
      <c r="F33" s="24">
        <v>12750756</v>
      </c>
      <c r="G33" s="24">
        <v>680598</v>
      </c>
      <c r="H33" s="24">
        <v>3121914</v>
      </c>
      <c r="I33" s="24">
        <v>3338644</v>
      </c>
      <c r="J33" s="24">
        <v>7141156</v>
      </c>
      <c r="K33" s="24">
        <v>3219113</v>
      </c>
      <c r="L33" s="24">
        <v>3373527</v>
      </c>
      <c r="M33" s="24">
        <v>2779095</v>
      </c>
      <c r="N33" s="24">
        <v>9371735</v>
      </c>
      <c r="O33" s="24">
        <v>3703523</v>
      </c>
      <c r="P33" s="24">
        <v>3474772</v>
      </c>
      <c r="Q33" s="24">
        <v>30859686</v>
      </c>
      <c r="R33" s="24">
        <v>38037981</v>
      </c>
      <c r="S33" s="24"/>
      <c r="T33" s="24"/>
      <c r="U33" s="24"/>
      <c r="V33" s="24"/>
      <c r="W33" s="24">
        <v>54550872</v>
      </c>
      <c r="X33" s="24">
        <v>9563055</v>
      </c>
      <c r="Y33" s="24">
        <v>44987817</v>
      </c>
      <c r="Z33" s="6">
        <v>470.43</v>
      </c>
      <c r="AA33" s="22">
        <v>12750756</v>
      </c>
    </row>
    <row r="34" spans="1:27" ht="12.75">
      <c r="A34" s="5" t="s">
        <v>37</v>
      </c>
      <c r="B34" s="3"/>
      <c r="C34" s="22">
        <v>146093</v>
      </c>
      <c r="D34" s="22"/>
      <c r="E34" s="23">
        <v>40000</v>
      </c>
      <c r="F34" s="24">
        <v>130000</v>
      </c>
      <c r="G34" s="24">
        <v>8000</v>
      </c>
      <c r="H34" s="24">
        <v>53550</v>
      </c>
      <c r="I34" s="24"/>
      <c r="J34" s="24">
        <v>61550</v>
      </c>
      <c r="K34" s="24"/>
      <c r="L34" s="24"/>
      <c r="M34" s="24">
        <v>15240</v>
      </c>
      <c r="N34" s="24">
        <v>15240</v>
      </c>
      <c r="O34" s="24">
        <v>669</v>
      </c>
      <c r="P34" s="24"/>
      <c r="Q34" s="24">
        <v>77459</v>
      </c>
      <c r="R34" s="24">
        <v>78128</v>
      </c>
      <c r="S34" s="24"/>
      <c r="T34" s="24"/>
      <c r="U34" s="24"/>
      <c r="V34" s="24"/>
      <c r="W34" s="24">
        <v>154918</v>
      </c>
      <c r="X34" s="24">
        <v>97501</v>
      </c>
      <c r="Y34" s="24">
        <v>57417</v>
      </c>
      <c r="Z34" s="6">
        <v>58.89</v>
      </c>
      <c r="AA34" s="22">
        <v>130000</v>
      </c>
    </row>
    <row r="35" spans="1:27" ht="12.75">
      <c r="A35" s="5" t="s">
        <v>38</v>
      </c>
      <c r="B35" s="3"/>
      <c r="C35" s="22">
        <v>1806</v>
      </c>
      <c r="D35" s="22"/>
      <c r="E35" s="23">
        <v>16381591</v>
      </c>
      <c r="F35" s="24">
        <v>16497901</v>
      </c>
      <c r="G35" s="24"/>
      <c r="H35" s="24"/>
      <c r="I35" s="24">
        <v>168319</v>
      </c>
      <c r="J35" s="24">
        <v>168319</v>
      </c>
      <c r="K35" s="24"/>
      <c r="L35" s="24"/>
      <c r="M35" s="24"/>
      <c r="N35" s="24"/>
      <c r="O35" s="24"/>
      <c r="P35" s="24">
        <v>54599</v>
      </c>
      <c r="Q35" s="24">
        <v>268903</v>
      </c>
      <c r="R35" s="24">
        <v>323502</v>
      </c>
      <c r="S35" s="24"/>
      <c r="T35" s="24"/>
      <c r="U35" s="24"/>
      <c r="V35" s="24"/>
      <c r="W35" s="24">
        <v>491821</v>
      </c>
      <c r="X35" s="24">
        <v>12373429</v>
      </c>
      <c r="Y35" s="24">
        <v>-11881608</v>
      </c>
      <c r="Z35" s="6">
        <v>-96.03</v>
      </c>
      <c r="AA35" s="22">
        <v>16497901</v>
      </c>
    </row>
    <row r="36" spans="1:27" ht="12.75">
      <c r="A36" s="5" t="s">
        <v>39</v>
      </c>
      <c r="B36" s="3"/>
      <c r="C36" s="22"/>
      <c r="D36" s="22"/>
      <c r="E36" s="23">
        <v>5104442</v>
      </c>
      <c r="F36" s="24">
        <v>5104442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>
        <v>373</v>
      </c>
      <c r="R36" s="24">
        <v>373</v>
      </c>
      <c r="S36" s="24"/>
      <c r="T36" s="24"/>
      <c r="U36" s="24"/>
      <c r="V36" s="24"/>
      <c r="W36" s="24">
        <v>373</v>
      </c>
      <c r="X36" s="24">
        <v>3828332</v>
      </c>
      <c r="Y36" s="24">
        <v>-3827959</v>
      </c>
      <c r="Z36" s="6">
        <v>-99.99</v>
      </c>
      <c r="AA36" s="22">
        <v>5104442</v>
      </c>
    </row>
    <row r="37" spans="1:27" ht="12.75">
      <c r="A37" s="5" t="s">
        <v>40</v>
      </c>
      <c r="B37" s="3"/>
      <c r="C37" s="25">
        <v>17300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43588586</v>
      </c>
      <c r="D38" s="19">
        <f>SUM(D39:D41)</f>
        <v>0</v>
      </c>
      <c r="E38" s="20">
        <f t="shared" si="7"/>
        <v>44276057</v>
      </c>
      <c r="F38" s="21">
        <f t="shared" si="7"/>
        <v>45810057</v>
      </c>
      <c r="G38" s="21">
        <f t="shared" si="7"/>
        <v>1044518</v>
      </c>
      <c r="H38" s="21">
        <f t="shared" si="7"/>
        <v>3872843</v>
      </c>
      <c r="I38" s="21">
        <f t="shared" si="7"/>
        <v>3825013</v>
      </c>
      <c r="J38" s="21">
        <f t="shared" si="7"/>
        <v>8742374</v>
      </c>
      <c r="K38" s="21">
        <f t="shared" si="7"/>
        <v>4095311</v>
      </c>
      <c r="L38" s="21">
        <f t="shared" si="7"/>
        <v>3393447</v>
      </c>
      <c r="M38" s="21">
        <f t="shared" si="7"/>
        <v>4531434</v>
      </c>
      <c r="N38" s="21">
        <f t="shared" si="7"/>
        <v>12020192</v>
      </c>
      <c r="O38" s="21">
        <f t="shared" si="7"/>
        <v>3594479</v>
      </c>
      <c r="P38" s="21">
        <f t="shared" si="7"/>
        <v>3733166</v>
      </c>
      <c r="Q38" s="21">
        <f t="shared" si="7"/>
        <v>36523553</v>
      </c>
      <c r="R38" s="21">
        <f t="shared" si="7"/>
        <v>43851198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64613764</v>
      </c>
      <c r="X38" s="21">
        <f t="shared" si="7"/>
        <v>34357533</v>
      </c>
      <c r="Y38" s="21">
        <f t="shared" si="7"/>
        <v>30256231</v>
      </c>
      <c r="Z38" s="4">
        <f>+IF(X38&lt;&gt;0,+(Y38/X38)*100,0)</f>
        <v>88.06287401368428</v>
      </c>
      <c r="AA38" s="19">
        <f>SUM(AA39:AA41)</f>
        <v>45810057</v>
      </c>
    </row>
    <row r="39" spans="1:27" ht="12.75">
      <c r="A39" s="5" t="s">
        <v>42</v>
      </c>
      <c r="B39" s="3"/>
      <c r="C39" s="22">
        <v>14357578</v>
      </c>
      <c r="D39" s="22"/>
      <c r="E39" s="23">
        <v>16008886</v>
      </c>
      <c r="F39" s="24">
        <v>17378886</v>
      </c>
      <c r="G39" s="24">
        <v>547436</v>
      </c>
      <c r="H39" s="24">
        <v>999797</v>
      </c>
      <c r="I39" s="24">
        <v>781422</v>
      </c>
      <c r="J39" s="24">
        <v>2328655</v>
      </c>
      <c r="K39" s="24">
        <v>1107738</v>
      </c>
      <c r="L39" s="24">
        <v>1288237</v>
      </c>
      <c r="M39" s="24">
        <v>1116164</v>
      </c>
      <c r="N39" s="24">
        <v>3512139</v>
      </c>
      <c r="O39" s="24">
        <v>657681</v>
      </c>
      <c r="P39" s="24">
        <v>740666</v>
      </c>
      <c r="Q39" s="24">
        <v>8499235</v>
      </c>
      <c r="R39" s="24">
        <v>9897582</v>
      </c>
      <c r="S39" s="24"/>
      <c r="T39" s="24"/>
      <c r="U39" s="24"/>
      <c r="V39" s="24"/>
      <c r="W39" s="24">
        <v>15738376</v>
      </c>
      <c r="X39" s="24">
        <v>13034154</v>
      </c>
      <c r="Y39" s="24">
        <v>2704222</v>
      </c>
      <c r="Z39" s="6">
        <v>20.75</v>
      </c>
      <c r="AA39" s="22">
        <v>17378886</v>
      </c>
    </row>
    <row r="40" spans="1:27" ht="12.75">
      <c r="A40" s="5" t="s">
        <v>43</v>
      </c>
      <c r="B40" s="3"/>
      <c r="C40" s="22">
        <v>29231008</v>
      </c>
      <c r="D40" s="22"/>
      <c r="E40" s="23">
        <v>28267171</v>
      </c>
      <c r="F40" s="24">
        <v>28431171</v>
      </c>
      <c r="G40" s="24">
        <v>497082</v>
      </c>
      <c r="H40" s="24">
        <v>2873046</v>
      </c>
      <c r="I40" s="24">
        <v>3043591</v>
      </c>
      <c r="J40" s="24">
        <v>6413719</v>
      </c>
      <c r="K40" s="24">
        <v>2987573</v>
      </c>
      <c r="L40" s="24">
        <v>2105210</v>
      </c>
      <c r="M40" s="24">
        <v>3415270</v>
      </c>
      <c r="N40" s="24">
        <v>8508053</v>
      </c>
      <c r="O40" s="24">
        <v>2936798</v>
      </c>
      <c r="P40" s="24">
        <v>2992500</v>
      </c>
      <c r="Q40" s="24">
        <v>28024318</v>
      </c>
      <c r="R40" s="24">
        <v>33953616</v>
      </c>
      <c r="S40" s="24"/>
      <c r="T40" s="24"/>
      <c r="U40" s="24"/>
      <c r="V40" s="24"/>
      <c r="W40" s="24">
        <v>48875388</v>
      </c>
      <c r="X40" s="24">
        <v>21323379</v>
      </c>
      <c r="Y40" s="24">
        <v>27552009</v>
      </c>
      <c r="Z40" s="6">
        <v>129.21</v>
      </c>
      <c r="AA40" s="22">
        <v>28431171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14769488</v>
      </c>
      <c r="D42" s="19">
        <f>SUM(D43:D46)</f>
        <v>0</v>
      </c>
      <c r="E42" s="20">
        <f t="shared" si="8"/>
        <v>7649298</v>
      </c>
      <c r="F42" s="21">
        <f t="shared" si="8"/>
        <v>8239298</v>
      </c>
      <c r="G42" s="21">
        <f t="shared" si="8"/>
        <v>137336</v>
      </c>
      <c r="H42" s="21">
        <f t="shared" si="8"/>
        <v>527207</v>
      </c>
      <c r="I42" s="21">
        <f t="shared" si="8"/>
        <v>315575</v>
      </c>
      <c r="J42" s="21">
        <f t="shared" si="8"/>
        <v>980118</v>
      </c>
      <c r="K42" s="21">
        <f t="shared" si="8"/>
        <v>387782</v>
      </c>
      <c r="L42" s="21">
        <f t="shared" si="8"/>
        <v>349396</v>
      </c>
      <c r="M42" s="21">
        <f t="shared" si="8"/>
        <v>329042</v>
      </c>
      <c r="N42" s="21">
        <f t="shared" si="8"/>
        <v>1066220</v>
      </c>
      <c r="O42" s="21">
        <f t="shared" si="8"/>
        <v>29099</v>
      </c>
      <c r="P42" s="21">
        <f t="shared" si="8"/>
        <v>511620</v>
      </c>
      <c r="Q42" s="21">
        <f t="shared" si="8"/>
        <v>4606900</v>
      </c>
      <c r="R42" s="21">
        <f t="shared" si="8"/>
        <v>5147619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7193957</v>
      </c>
      <c r="X42" s="21">
        <f t="shared" si="8"/>
        <v>6179471</v>
      </c>
      <c r="Y42" s="21">
        <f t="shared" si="8"/>
        <v>1014486</v>
      </c>
      <c r="Z42" s="4">
        <f>+IF(X42&lt;&gt;0,+(Y42/X42)*100,0)</f>
        <v>16.41703634502047</v>
      </c>
      <c r="AA42" s="19">
        <f>SUM(AA43:AA46)</f>
        <v>8239298</v>
      </c>
    </row>
    <row r="43" spans="1:27" ht="12.75">
      <c r="A43" s="5" t="s">
        <v>46</v>
      </c>
      <c r="B43" s="3"/>
      <c r="C43" s="22">
        <v>9142873</v>
      </c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>
        <v>548350</v>
      </c>
      <c r="R43" s="24">
        <v>548350</v>
      </c>
      <c r="S43" s="24"/>
      <c r="T43" s="24"/>
      <c r="U43" s="24"/>
      <c r="V43" s="24"/>
      <c r="W43" s="24">
        <v>548350</v>
      </c>
      <c r="X43" s="24"/>
      <c r="Y43" s="24">
        <v>548350</v>
      </c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5626615</v>
      </c>
      <c r="D46" s="22"/>
      <c r="E46" s="23">
        <v>7649298</v>
      </c>
      <c r="F46" s="24">
        <v>8239298</v>
      </c>
      <c r="G46" s="24">
        <v>137336</v>
      </c>
      <c r="H46" s="24">
        <v>527207</v>
      </c>
      <c r="I46" s="24">
        <v>315575</v>
      </c>
      <c r="J46" s="24">
        <v>980118</v>
      </c>
      <c r="K46" s="24">
        <v>387782</v>
      </c>
      <c r="L46" s="24">
        <v>349396</v>
      </c>
      <c r="M46" s="24">
        <v>329042</v>
      </c>
      <c r="N46" s="24">
        <v>1066220</v>
      </c>
      <c r="O46" s="24">
        <v>29099</v>
      </c>
      <c r="P46" s="24">
        <v>511620</v>
      </c>
      <c r="Q46" s="24">
        <v>4058550</v>
      </c>
      <c r="R46" s="24">
        <v>4599269</v>
      </c>
      <c r="S46" s="24"/>
      <c r="T46" s="24"/>
      <c r="U46" s="24"/>
      <c r="V46" s="24"/>
      <c r="W46" s="24">
        <v>6645607</v>
      </c>
      <c r="X46" s="24">
        <v>6179471</v>
      </c>
      <c r="Y46" s="24">
        <v>466136</v>
      </c>
      <c r="Z46" s="6">
        <v>7.54</v>
      </c>
      <c r="AA46" s="22">
        <v>8239298</v>
      </c>
    </row>
    <row r="47" spans="1:27" ht="12.75">
      <c r="A47" s="2" t="s">
        <v>50</v>
      </c>
      <c r="B47" s="8" t="s">
        <v>51</v>
      </c>
      <c r="C47" s="19">
        <v>235709</v>
      </c>
      <c r="D47" s="19"/>
      <c r="E47" s="20">
        <v>1040555</v>
      </c>
      <c r="F47" s="21">
        <v>1020555</v>
      </c>
      <c r="G47" s="21"/>
      <c r="H47" s="21">
        <v>23020</v>
      </c>
      <c r="I47" s="21">
        <v>80738</v>
      </c>
      <c r="J47" s="21">
        <v>103758</v>
      </c>
      <c r="K47" s="21"/>
      <c r="L47" s="21">
        <v>49849</v>
      </c>
      <c r="M47" s="21"/>
      <c r="N47" s="21">
        <v>49849</v>
      </c>
      <c r="O47" s="21">
        <v>22070</v>
      </c>
      <c r="P47" s="21"/>
      <c r="Q47" s="21">
        <v>209805</v>
      </c>
      <c r="R47" s="21">
        <v>231875</v>
      </c>
      <c r="S47" s="21"/>
      <c r="T47" s="21"/>
      <c r="U47" s="21"/>
      <c r="V47" s="21"/>
      <c r="W47" s="21">
        <v>385482</v>
      </c>
      <c r="X47" s="21">
        <v>765417</v>
      </c>
      <c r="Y47" s="21">
        <v>-379935</v>
      </c>
      <c r="Z47" s="4">
        <v>-49.64</v>
      </c>
      <c r="AA47" s="19">
        <v>1020555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216994827</v>
      </c>
      <c r="D48" s="40">
        <f>+D28+D32+D38+D42+D47</f>
        <v>0</v>
      </c>
      <c r="E48" s="41">
        <f t="shared" si="9"/>
        <v>212210448</v>
      </c>
      <c r="F48" s="42">
        <f t="shared" si="9"/>
        <v>215398796</v>
      </c>
      <c r="G48" s="42">
        <f t="shared" si="9"/>
        <v>3767312</v>
      </c>
      <c r="H48" s="42">
        <f t="shared" si="9"/>
        <v>16424965</v>
      </c>
      <c r="I48" s="42">
        <f t="shared" si="9"/>
        <v>15150500</v>
      </c>
      <c r="J48" s="42">
        <f t="shared" si="9"/>
        <v>35342777</v>
      </c>
      <c r="K48" s="42">
        <f t="shared" si="9"/>
        <v>15441032</v>
      </c>
      <c r="L48" s="42">
        <f t="shared" si="9"/>
        <v>15655745</v>
      </c>
      <c r="M48" s="42">
        <f t="shared" si="9"/>
        <v>15600786</v>
      </c>
      <c r="N48" s="42">
        <f t="shared" si="9"/>
        <v>46697563</v>
      </c>
      <c r="O48" s="42">
        <f t="shared" si="9"/>
        <v>14744721</v>
      </c>
      <c r="P48" s="42">
        <f t="shared" si="9"/>
        <v>14404692</v>
      </c>
      <c r="Q48" s="42">
        <f t="shared" si="9"/>
        <v>147926112</v>
      </c>
      <c r="R48" s="42">
        <f t="shared" si="9"/>
        <v>177075525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259115865</v>
      </c>
      <c r="X48" s="42">
        <f t="shared" si="9"/>
        <v>161549075</v>
      </c>
      <c r="Y48" s="42">
        <f t="shared" si="9"/>
        <v>97566790</v>
      </c>
      <c r="Z48" s="43">
        <f>+IF(X48&lt;&gt;0,+(Y48/X48)*100,0)</f>
        <v>60.39452098379393</v>
      </c>
      <c r="AA48" s="40">
        <f>+AA28+AA32+AA38+AA42+AA47</f>
        <v>215398796</v>
      </c>
    </row>
    <row r="49" spans="1:27" ht="12.75">
      <c r="A49" s="14" t="s">
        <v>96</v>
      </c>
      <c r="B49" s="15"/>
      <c r="C49" s="44">
        <f aca="true" t="shared" si="10" ref="C49:Y49">+C25-C48</f>
        <v>18093300</v>
      </c>
      <c r="D49" s="44">
        <f>+D25-D48</f>
        <v>0</v>
      </c>
      <c r="E49" s="45">
        <f t="shared" si="10"/>
        <v>56645170</v>
      </c>
      <c r="F49" s="46">
        <f t="shared" si="10"/>
        <v>47708924</v>
      </c>
      <c r="G49" s="46">
        <f t="shared" si="10"/>
        <v>87238055</v>
      </c>
      <c r="H49" s="46">
        <f t="shared" si="10"/>
        <v>-9769632</v>
      </c>
      <c r="I49" s="46">
        <f t="shared" si="10"/>
        <v>-10495262</v>
      </c>
      <c r="J49" s="46">
        <f t="shared" si="10"/>
        <v>66973161</v>
      </c>
      <c r="K49" s="46">
        <f t="shared" si="10"/>
        <v>-9241474</v>
      </c>
      <c r="L49" s="46">
        <f t="shared" si="10"/>
        <v>-6286152</v>
      </c>
      <c r="M49" s="46">
        <f t="shared" si="10"/>
        <v>39086259</v>
      </c>
      <c r="N49" s="46">
        <f t="shared" si="10"/>
        <v>23558633</v>
      </c>
      <c r="O49" s="46">
        <f t="shared" si="10"/>
        <v>-11106881</v>
      </c>
      <c r="P49" s="46">
        <f t="shared" si="10"/>
        <v>-6026718</v>
      </c>
      <c r="Q49" s="46">
        <f t="shared" si="10"/>
        <v>70751602</v>
      </c>
      <c r="R49" s="46">
        <f t="shared" si="10"/>
        <v>53618003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144149797</v>
      </c>
      <c r="X49" s="46">
        <f>IF(F25=F48,0,X25-X48)</f>
        <v>35781710</v>
      </c>
      <c r="Y49" s="46">
        <f t="shared" si="10"/>
        <v>108368087</v>
      </c>
      <c r="Z49" s="47">
        <f>+IF(X49&lt;&gt;0,+(Y49/X49)*100,0)</f>
        <v>302.8588823731454</v>
      </c>
      <c r="AA49" s="44">
        <f>+AA25-AA48</f>
        <v>47708924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101853304</v>
      </c>
      <c r="D5" s="19">
        <f>SUM(D6:D8)</f>
        <v>0</v>
      </c>
      <c r="E5" s="20">
        <f t="shared" si="0"/>
        <v>137307005</v>
      </c>
      <c r="F5" s="21">
        <f t="shared" si="0"/>
        <v>143915651</v>
      </c>
      <c r="G5" s="21">
        <f t="shared" si="0"/>
        <v>103889930</v>
      </c>
      <c r="H5" s="21">
        <f t="shared" si="0"/>
        <v>790699</v>
      </c>
      <c r="I5" s="21">
        <f t="shared" si="0"/>
        <v>3623057</v>
      </c>
      <c r="J5" s="21">
        <f t="shared" si="0"/>
        <v>108303686</v>
      </c>
      <c r="K5" s="21">
        <f t="shared" si="0"/>
        <v>1037776</v>
      </c>
      <c r="L5" s="21">
        <f t="shared" si="0"/>
        <v>886539</v>
      </c>
      <c r="M5" s="21">
        <f t="shared" si="0"/>
        <v>42899367</v>
      </c>
      <c r="N5" s="21">
        <f t="shared" si="0"/>
        <v>44823682</v>
      </c>
      <c r="O5" s="21">
        <f t="shared" si="0"/>
        <v>925392</v>
      </c>
      <c r="P5" s="21">
        <f t="shared" si="0"/>
        <v>800921</v>
      </c>
      <c r="Q5" s="21">
        <f t="shared" si="0"/>
        <v>0</v>
      </c>
      <c r="R5" s="21">
        <f t="shared" si="0"/>
        <v>1726313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154853681</v>
      </c>
      <c r="X5" s="21">
        <f t="shared" si="0"/>
        <v>107936741</v>
      </c>
      <c r="Y5" s="21">
        <f t="shared" si="0"/>
        <v>46916940</v>
      </c>
      <c r="Z5" s="4">
        <f>+IF(X5&lt;&gt;0,+(Y5/X5)*100,0)</f>
        <v>43.46707114308741</v>
      </c>
      <c r="AA5" s="19">
        <f>SUM(AA6:AA8)</f>
        <v>143915651</v>
      </c>
    </row>
    <row r="6" spans="1:27" ht="12.75">
      <c r="A6" s="5" t="s">
        <v>32</v>
      </c>
      <c r="B6" s="3"/>
      <c r="C6" s="22">
        <v>9077300</v>
      </c>
      <c r="D6" s="22"/>
      <c r="E6" s="23">
        <v>7254000</v>
      </c>
      <c r="F6" s="24">
        <v>7254000</v>
      </c>
      <c r="G6" s="24">
        <v>14030000</v>
      </c>
      <c r="H6" s="24"/>
      <c r="I6" s="24"/>
      <c r="J6" s="24">
        <v>14030000</v>
      </c>
      <c r="K6" s="24"/>
      <c r="L6" s="24"/>
      <c r="M6" s="24">
        <v>2062300</v>
      </c>
      <c r="N6" s="24">
        <v>2062300</v>
      </c>
      <c r="O6" s="24"/>
      <c r="P6" s="24"/>
      <c r="Q6" s="24"/>
      <c r="R6" s="24"/>
      <c r="S6" s="24"/>
      <c r="T6" s="24"/>
      <c r="U6" s="24"/>
      <c r="V6" s="24"/>
      <c r="W6" s="24">
        <v>16092300</v>
      </c>
      <c r="X6" s="24">
        <v>5440500</v>
      </c>
      <c r="Y6" s="24">
        <v>10651800</v>
      </c>
      <c r="Z6" s="6">
        <v>195.79</v>
      </c>
      <c r="AA6" s="22">
        <v>7254000</v>
      </c>
    </row>
    <row r="7" spans="1:27" ht="12.75">
      <c r="A7" s="5" t="s">
        <v>33</v>
      </c>
      <c r="B7" s="3"/>
      <c r="C7" s="25">
        <v>92776004</v>
      </c>
      <c r="D7" s="25"/>
      <c r="E7" s="26">
        <v>130053005</v>
      </c>
      <c r="F7" s="27">
        <v>136661651</v>
      </c>
      <c r="G7" s="27">
        <v>89859930</v>
      </c>
      <c r="H7" s="27">
        <v>790699</v>
      </c>
      <c r="I7" s="27">
        <v>3623057</v>
      </c>
      <c r="J7" s="27">
        <v>94273686</v>
      </c>
      <c r="K7" s="27">
        <v>1037776</v>
      </c>
      <c r="L7" s="27">
        <v>886539</v>
      </c>
      <c r="M7" s="27">
        <v>40837067</v>
      </c>
      <c r="N7" s="27">
        <v>42761382</v>
      </c>
      <c r="O7" s="27">
        <v>925392</v>
      </c>
      <c r="P7" s="27">
        <v>800921</v>
      </c>
      <c r="Q7" s="27"/>
      <c r="R7" s="27">
        <v>1726313</v>
      </c>
      <c r="S7" s="27"/>
      <c r="T7" s="27"/>
      <c r="U7" s="27"/>
      <c r="V7" s="27"/>
      <c r="W7" s="27">
        <v>138761381</v>
      </c>
      <c r="X7" s="27">
        <v>102496241</v>
      </c>
      <c r="Y7" s="27">
        <v>36265140</v>
      </c>
      <c r="Z7" s="7">
        <v>35.38</v>
      </c>
      <c r="AA7" s="25">
        <v>136661651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727376</v>
      </c>
      <c r="D9" s="19">
        <f>SUM(D10:D14)</f>
        <v>0</v>
      </c>
      <c r="E9" s="20">
        <f t="shared" si="1"/>
        <v>2811924</v>
      </c>
      <c r="F9" s="21">
        <f t="shared" si="1"/>
        <v>2996674</v>
      </c>
      <c r="G9" s="21">
        <f t="shared" si="1"/>
        <v>103686</v>
      </c>
      <c r="H9" s="21">
        <f t="shared" si="1"/>
        <v>1068755</v>
      </c>
      <c r="I9" s="21">
        <f t="shared" si="1"/>
        <v>102572</v>
      </c>
      <c r="J9" s="21">
        <f t="shared" si="1"/>
        <v>1275013</v>
      </c>
      <c r="K9" s="21">
        <f t="shared" si="1"/>
        <v>95915</v>
      </c>
      <c r="L9" s="21">
        <f t="shared" si="1"/>
        <v>112171</v>
      </c>
      <c r="M9" s="21">
        <f t="shared" si="1"/>
        <v>124125</v>
      </c>
      <c r="N9" s="21">
        <f t="shared" si="1"/>
        <v>332211</v>
      </c>
      <c r="O9" s="21">
        <f t="shared" si="1"/>
        <v>90167</v>
      </c>
      <c r="P9" s="21">
        <f t="shared" si="1"/>
        <v>111751</v>
      </c>
      <c r="Q9" s="21">
        <f t="shared" si="1"/>
        <v>0</v>
      </c>
      <c r="R9" s="21">
        <f t="shared" si="1"/>
        <v>201918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1809142</v>
      </c>
      <c r="X9" s="21">
        <f t="shared" si="1"/>
        <v>2247502</v>
      </c>
      <c r="Y9" s="21">
        <f t="shared" si="1"/>
        <v>-438360</v>
      </c>
      <c r="Z9" s="4">
        <f>+IF(X9&lt;&gt;0,+(Y9/X9)*100,0)</f>
        <v>-19.504320797044898</v>
      </c>
      <c r="AA9" s="19">
        <f>SUM(AA10:AA14)</f>
        <v>2996674</v>
      </c>
    </row>
    <row r="10" spans="1:27" ht="12.75">
      <c r="A10" s="5" t="s">
        <v>36</v>
      </c>
      <c r="B10" s="3"/>
      <c r="C10" s="22">
        <v>208540</v>
      </c>
      <c r="D10" s="22"/>
      <c r="E10" s="23">
        <v>1629632</v>
      </c>
      <c r="F10" s="24">
        <v>1678693</v>
      </c>
      <c r="G10" s="24">
        <v>24348</v>
      </c>
      <c r="H10" s="24">
        <v>989000</v>
      </c>
      <c r="I10" s="24">
        <v>22400</v>
      </c>
      <c r="J10" s="24">
        <v>1035748</v>
      </c>
      <c r="K10" s="24">
        <v>15400</v>
      </c>
      <c r="L10" s="24">
        <v>31262</v>
      </c>
      <c r="M10" s="24">
        <v>42800</v>
      </c>
      <c r="N10" s="24">
        <v>89462</v>
      </c>
      <c r="O10" s="24">
        <v>2976</v>
      </c>
      <c r="P10" s="24">
        <v>21458</v>
      </c>
      <c r="Q10" s="24"/>
      <c r="R10" s="24">
        <v>24434</v>
      </c>
      <c r="S10" s="24"/>
      <c r="T10" s="24"/>
      <c r="U10" s="24"/>
      <c r="V10" s="24"/>
      <c r="W10" s="24">
        <v>1149644</v>
      </c>
      <c r="X10" s="24">
        <v>1259017</v>
      </c>
      <c r="Y10" s="24">
        <v>-109373</v>
      </c>
      <c r="Z10" s="6">
        <v>-8.69</v>
      </c>
      <c r="AA10" s="22">
        <v>1678693</v>
      </c>
    </row>
    <row r="11" spans="1:27" ht="12.75">
      <c r="A11" s="5" t="s">
        <v>37</v>
      </c>
      <c r="B11" s="3"/>
      <c r="C11" s="22">
        <v>139</v>
      </c>
      <c r="D11" s="22"/>
      <c r="E11" s="23">
        <v>12100</v>
      </c>
      <c r="F11" s="24">
        <v>3000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2250</v>
      </c>
      <c r="Y11" s="24">
        <v>-2250</v>
      </c>
      <c r="Z11" s="6">
        <v>-100</v>
      </c>
      <c r="AA11" s="22">
        <v>3000</v>
      </c>
    </row>
    <row r="12" spans="1:27" ht="12.75">
      <c r="A12" s="5" t="s">
        <v>38</v>
      </c>
      <c r="B12" s="3"/>
      <c r="C12" s="22">
        <v>518697</v>
      </c>
      <c r="D12" s="22"/>
      <c r="E12" s="23">
        <v>1140192</v>
      </c>
      <c r="F12" s="24">
        <v>1304981</v>
      </c>
      <c r="G12" s="24">
        <v>79338</v>
      </c>
      <c r="H12" s="24">
        <v>79755</v>
      </c>
      <c r="I12" s="24">
        <v>80172</v>
      </c>
      <c r="J12" s="24">
        <v>239265</v>
      </c>
      <c r="K12" s="24">
        <v>80515</v>
      </c>
      <c r="L12" s="24">
        <v>80909</v>
      </c>
      <c r="M12" s="24">
        <v>81325</v>
      </c>
      <c r="N12" s="24">
        <v>242749</v>
      </c>
      <c r="O12" s="24">
        <v>87191</v>
      </c>
      <c r="P12" s="24">
        <v>90293</v>
      </c>
      <c r="Q12" s="24"/>
      <c r="R12" s="24">
        <v>177484</v>
      </c>
      <c r="S12" s="24"/>
      <c r="T12" s="24"/>
      <c r="U12" s="24"/>
      <c r="V12" s="24"/>
      <c r="W12" s="24">
        <v>659498</v>
      </c>
      <c r="X12" s="24">
        <v>978734</v>
      </c>
      <c r="Y12" s="24">
        <v>-319236</v>
      </c>
      <c r="Z12" s="6">
        <v>-32.62</v>
      </c>
      <c r="AA12" s="22">
        <v>1304981</v>
      </c>
    </row>
    <row r="13" spans="1:27" ht="12.75">
      <c r="A13" s="5" t="s">
        <v>39</v>
      </c>
      <c r="B13" s="3"/>
      <c r="C13" s="22"/>
      <c r="D13" s="22"/>
      <c r="E13" s="23">
        <v>30000</v>
      </c>
      <c r="F13" s="24">
        <v>10000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7501</v>
      </c>
      <c r="Y13" s="24">
        <v>-7501</v>
      </c>
      <c r="Z13" s="6">
        <v>-100</v>
      </c>
      <c r="AA13" s="22">
        <v>10000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39368</v>
      </c>
      <c r="D15" s="19">
        <f>SUM(D16:D18)</f>
        <v>0</v>
      </c>
      <c r="E15" s="20">
        <f t="shared" si="2"/>
        <v>35837600</v>
      </c>
      <c r="F15" s="21">
        <f t="shared" si="2"/>
        <v>3990663</v>
      </c>
      <c r="G15" s="21">
        <f t="shared" si="2"/>
        <v>6199</v>
      </c>
      <c r="H15" s="21">
        <f t="shared" si="2"/>
        <v>4533</v>
      </c>
      <c r="I15" s="21">
        <f t="shared" si="2"/>
        <v>5217</v>
      </c>
      <c r="J15" s="21">
        <f t="shared" si="2"/>
        <v>15949</v>
      </c>
      <c r="K15" s="21">
        <f t="shared" si="2"/>
        <v>1721</v>
      </c>
      <c r="L15" s="21">
        <f t="shared" si="2"/>
        <v>0</v>
      </c>
      <c r="M15" s="21">
        <f t="shared" si="2"/>
        <v>0</v>
      </c>
      <c r="N15" s="21">
        <f t="shared" si="2"/>
        <v>1721</v>
      </c>
      <c r="O15" s="21">
        <f t="shared" si="2"/>
        <v>19336</v>
      </c>
      <c r="P15" s="21">
        <f t="shared" si="2"/>
        <v>1194143</v>
      </c>
      <c r="Q15" s="21">
        <f t="shared" si="2"/>
        <v>0</v>
      </c>
      <c r="R15" s="21">
        <f t="shared" si="2"/>
        <v>1213479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1231149</v>
      </c>
      <c r="X15" s="21">
        <f t="shared" si="2"/>
        <v>2992995</v>
      </c>
      <c r="Y15" s="21">
        <f t="shared" si="2"/>
        <v>-1761846</v>
      </c>
      <c r="Z15" s="4">
        <f>+IF(X15&lt;&gt;0,+(Y15/X15)*100,0)</f>
        <v>-58.865651295775635</v>
      </c>
      <c r="AA15" s="19">
        <f>SUM(AA16:AA18)</f>
        <v>3990663</v>
      </c>
    </row>
    <row r="16" spans="1:27" ht="12.75">
      <c r="A16" s="5" t="s">
        <v>42</v>
      </c>
      <c r="B16" s="3"/>
      <c r="C16" s="22">
        <v>39368</v>
      </c>
      <c r="D16" s="22"/>
      <c r="E16" s="23">
        <v>35837600</v>
      </c>
      <c r="F16" s="24">
        <v>3990663</v>
      </c>
      <c r="G16" s="24">
        <v>6199</v>
      </c>
      <c r="H16" s="24">
        <v>4533</v>
      </c>
      <c r="I16" s="24">
        <v>5217</v>
      </c>
      <c r="J16" s="24">
        <v>15949</v>
      </c>
      <c r="K16" s="24">
        <v>1721</v>
      </c>
      <c r="L16" s="24"/>
      <c r="M16" s="24"/>
      <c r="N16" s="24">
        <v>1721</v>
      </c>
      <c r="O16" s="24">
        <v>19336</v>
      </c>
      <c r="P16" s="24">
        <v>1194143</v>
      </c>
      <c r="Q16" s="24"/>
      <c r="R16" s="24">
        <v>1213479</v>
      </c>
      <c r="S16" s="24"/>
      <c r="T16" s="24"/>
      <c r="U16" s="24"/>
      <c r="V16" s="24"/>
      <c r="W16" s="24">
        <v>1231149</v>
      </c>
      <c r="X16" s="24">
        <v>2992995</v>
      </c>
      <c r="Y16" s="24">
        <v>-1761846</v>
      </c>
      <c r="Z16" s="6">
        <v>-58.87</v>
      </c>
      <c r="AA16" s="22">
        <v>3990663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14020313</v>
      </c>
      <c r="D19" s="19">
        <f>SUM(D20:D23)</f>
        <v>0</v>
      </c>
      <c r="E19" s="20">
        <f t="shared" si="3"/>
        <v>33609081</v>
      </c>
      <c r="F19" s="21">
        <f t="shared" si="3"/>
        <v>38552207</v>
      </c>
      <c r="G19" s="21">
        <f t="shared" si="3"/>
        <v>2073964</v>
      </c>
      <c r="H19" s="21">
        <f t="shared" si="3"/>
        <v>3446871</v>
      </c>
      <c r="I19" s="21">
        <f t="shared" si="3"/>
        <v>2340001</v>
      </c>
      <c r="J19" s="21">
        <f t="shared" si="3"/>
        <v>7860836</v>
      </c>
      <c r="K19" s="21">
        <f t="shared" si="3"/>
        <v>1936563</v>
      </c>
      <c r="L19" s="21">
        <f t="shared" si="3"/>
        <v>2069013</v>
      </c>
      <c r="M19" s="21">
        <f t="shared" si="3"/>
        <v>1536610</v>
      </c>
      <c r="N19" s="21">
        <f t="shared" si="3"/>
        <v>5542186</v>
      </c>
      <c r="O19" s="21">
        <f t="shared" si="3"/>
        <v>2567856</v>
      </c>
      <c r="P19" s="21">
        <f t="shared" si="3"/>
        <v>2024961</v>
      </c>
      <c r="Q19" s="21">
        <f t="shared" si="3"/>
        <v>0</v>
      </c>
      <c r="R19" s="21">
        <f t="shared" si="3"/>
        <v>4592817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17995839</v>
      </c>
      <c r="X19" s="21">
        <f t="shared" si="3"/>
        <v>28914152</v>
      </c>
      <c r="Y19" s="21">
        <f t="shared" si="3"/>
        <v>-10918313</v>
      </c>
      <c r="Z19" s="4">
        <f>+IF(X19&lt;&gt;0,+(Y19/X19)*100,0)</f>
        <v>-37.76113855941547</v>
      </c>
      <c r="AA19" s="19">
        <f>SUM(AA20:AA23)</f>
        <v>38552207</v>
      </c>
    </row>
    <row r="20" spans="1:27" ht="12.75">
      <c r="A20" s="5" t="s">
        <v>46</v>
      </c>
      <c r="B20" s="3"/>
      <c r="C20" s="22">
        <v>8416394</v>
      </c>
      <c r="D20" s="22"/>
      <c r="E20" s="23">
        <v>21460705</v>
      </c>
      <c r="F20" s="24">
        <v>24440133</v>
      </c>
      <c r="G20" s="24">
        <v>1051693</v>
      </c>
      <c r="H20" s="24">
        <v>2578942</v>
      </c>
      <c r="I20" s="24">
        <v>1461569</v>
      </c>
      <c r="J20" s="24">
        <v>5092204</v>
      </c>
      <c r="K20" s="24">
        <v>1056460</v>
      </c>
      <c r="L20" s="24">
        <v>1114504</v>
      </c>
      <c r="M20" s="24">
        <v>536657</v>
      </c>
      <c r="N20" s="24">
        <v>2707621</v>
      </c>
      <c r="O20" s="24">
        <v>1635651</v>
      </c>
      <c r="P20" s="24">
        <v>1077669</v>
      </c>
      <c r="Q20" s="24"/>
      <c r="R20" s="24">
        <v>2713320</v>
      </c>
      <c r="S20" s="24"/>
      <c r="T20" s="24"/>
      <c r="U20" s="24"/>
      <c r="V20" s="24"/>
      <c r="W20" s="24">
        <v>10513145</v>
      </c>
      <c r="X20" s="24">
        <v>18330096</v>
      </c>
      <c r="Y20" s="24">
        <v>-7816951</v>
      </c>
      <c r="Z20" s="6">
        <v>-42.65</v>
      </c>
      <c r="AA20" s="22">
        <v>24440133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5603919</v>
      </c>
      <c r="D23" s="22"/>
      <c r="E23" s="23">
        <v>12148376</v>
      </c>
      <c r="F23" s="24">
        <v>14112074</v>
      </c>
      <c r="G23" s="24">
        <v>1022271</v>
      </c>
      <c r="H23" s="24">
        <v>867929</v>
      </c>
      <c r="I23" s="24">
        <v>878432</v>
      </c>
      <c r="J23" s="24">
        <v>2768632</v>
      </c>
      <c r="K23" s="24">
        <v>880103</v>
      </c>
      <c r="L23" s="24">
        <v>954509</v>
      </c>
      <c r="M23" s="24">
        <v>999953</v>
      </c>
      <c r="N23" s="24">
        <v>2834565</v>
      </c>
      <c r="O23" s="24">
        <v>932205</v>
      </c>
      <c r="P23" s="24">
        <v>947292</v>
      </c>
      <c r="Q23" s="24"/>
      <c r="R23" s="24">
        <v>1879497</v>
      </c>
      <c r="S23" s="24"/>
      <c r="T23" s="24"/>
      <c r="U23" s="24"/>
      <c r="V23" s="24"/>
      <c r="W23" s="24">
        <v>7482694</v>
      </c>
      <c r="X23" s="24">
        <v>10584056</v>
      </c>
      <c r="Y23" s="24">
        <v>-3101362</v>
      </c>
      <c r="Z23" s="6">
        <v>-29.3</v>
      </c>
      <c r="AA23" s="22">
        <v>14112074</v>
      </c>
    </row>
    <row r="24" spans="1:27" ht="12.75">
      <c r="A24" s="2" t="s">
        <v>50</v>
      </c>
      <c r="B24" s="8" t="s">
        <v>51</v>
      </c>
      <c r="C24" s="19">
        <v>1208867</v>
      </c>
      <c r="D24" s="19"/>
      <c r="E24" s="20">
        <v>2849546</v>
      </c>
      <c r="F24" s="21">
        <v>3679296</v>
      </c>
      <c r="G24" s="21"/>
      <c r="H24" s="21"/>
      <c r="I24" s="21"/>
      <c r="J24" s="21"/>
      <c r="K24" s="21"/>
      <c r="L24" s="21">
        <v>9472</v>
      </c>
      <c r="M24" s="21"/>
      <c r="N24" s="21">
        <v>9472</v>
      </c>
      <c r="O24" s="21">
        <v>323165</v>
      </c>
      <c r="P24" s="21">
        <v>282819</v>
      </c>
      <c r="Q24" s="21"/>
      <c r="R24" s="21">
        <v>605984</v>
      </c>
      <c r="S24" s="21"/>
      <c r="T24" s="21"/>
      <c r="U24" s="21"/>
      <c r="V24" s="21"/>
      <c r="W24" s="21">
        <v>615456</v>
      </c>
      <c r="X24" s="21">
        <v>2759472</v>
      </c>
      <c r="Y24" s="21">
        <v>-2144016</v>
      </c>
      <c r="Z24" s="4">
        <v>-77.7</v>
      </c>
      <c r="AA24" s="19">
        <v>3679296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117849228</v>
      </c>
      <c r="D25" s="40">
        <f>+D5+D9+D15+D19+D24</f>
        <v>0</v>
      </c>
      <c r="E25" s="41">
        <f t="shared" si="4"/>
        <v>212415156</v>
      </c>
      <c r="F25" s="42">
        <f t="shared" si="4"/>
        <v>193134491</v>
      </c>
      <c r="G25" s="42">
        <f t="shared" si="4"/>
        <v>106073779</v>
      </c>
      <c r="H25" s="42">
        <f t="shared" si="4"/>
        <v>5310858</v>
      </c>
      <c r="I25" s="42">
        <f t="shared" si="4"/>
        <v>6070847</v>
      </c>
      <c r="J25" s="42">
        <f t="shared" si="4"/>
        <v>117455484</v>
      </c>
      <c r="K25" s="42">
        <f t="shared" si="4"/>
        <v>3071975</v>
      </c>
      <c r="L25" s="42">
        <f t="shared" si="4"/>
        <v>3077195</v>
      </c>
      <c r="M25" s="42">
        <f t="shared" si="4"/>
        <v>44560102</v>
      </c>
      <c r="N25" s="42">
        <f t="shared" si="4"/>
        <v>50709272</v>
      </c>
      <c r="O25" s="42">
        <f t="shared" si="4"/>
        <v>3925916</v>
      </c>
      <c r="P25" s="42">
        <f t="shared" si="4"/>
        <v>4414595</v>
      </c>
      <c r="Q25" s="42">
        <f t="shared" si="4"/>
        <v>0</v>
      </c>
      <c r="R25" s="42">
        <f t="shared" si="4"/>
        <v>8340511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176505267</v>
      </c>
      <c r="X25" s="42">
        <f t="shared" si="4"/>
        <v>144850862</v>
      </c>
      <c r="Y25" s="42">
        <f t="shared" si="4"/>
        <v>31654405</v>
      </c>
      <c r="Z25" s="43">
        <f>+IF(X25&lt;&gt;0,+(Y25/X25)*100,0)</f>
        <v>21.853100881097966</v>
      </c>
      <c r="AA25" s="40">
        <f>+AA5+AA9+AA15+AA19+AA24</f>
        <v>193134491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58898230</v>
      </c>
      <c r="D28" s="19">
        <f>SUM(D29:D31)</f>
        <v>0</v>
      </c>
      <c r="E28" s="20">
        <f t="shared" si="5"/>
        <v>83914124</v>
      </c>
      <c r="F28" s="21">
        <f t="shared" si="5"/>
        <v>96276105</v>
      </c>
      <c r="G28" s="21">
        <f t="shared" si="5"/>
        <v>14529702</v>
      </c>
      <c r="H28" s="21">
        <f t="shared" si="5"/>
        <v>15731139</v>
      </c>
      <c r="I28" s="21">
        <f t="shared" si="5"/>
        <v>8426303</v>
      </c>
      <c r="J28" s="21">
        <f t="shared" si="5"/>
        <v>38687144</v>
      </c>
      <c r="K28" s="21">
        <f t="shared" si="5"/>
        <v>9738891</v>
      </c>
      <c r="L28" s="21">
        <f t="shared" si="5"/>
        <v>13486256</v>
      </c>
      <c r="M28" s="21">
        <f t="shared" si="5"/>
        <v>10457189</v>
      </c>
      <c r="N28" s="21">
        <f t="shared" si="5"/>
        <v>33682336</v>
      </c>
      <c r="O28" s="21">
        <f t="shared" si="5"/>
        <v>4067805</v>
      </c>
      <c r="P28" s="21">
        <f t="shared" si="5"/>
        <v>7715474</v>
      </c>
      <c r="Q28" s="21">
        <f t="shared" si="5"/>
        <v>0</v>
      </c>
      <c r="R28" s="21">
        <f t="shared" si="5"/>
        <v>11783279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84152759</v>
      </c>
      <c r="X28" s="21">
        <f t="shared" si="5"/>
        <v>72207093</v>
      </c>
      <c r="Y28" s="21">
        <f t="shared" si="5"/>
        <v>11945666</v>
      </c>
      <c r="Z28" s="4">
        <f>+IF(X28&lt;&gt;0,+(Y28/X28)*100,0)</f>
        <v>16.543618505733225</v>
      </c>
      <c r="AA28" s="19">
        <f>SUM(AA29:AA31)</f>
        <v>96276105</v>
      </c>
    </row>
    <row r="29" spans="1:27" ht="12.75">
      <c r="A29" s="5" t="s">
        <v>32</v>
      </c>
      <c r="B29" s="3"/>
      <c r="C29" s="22">
        <v>14899355</v>
      </c>
      <c r="D29" s="22"/>
      <c r="E29" s="23">
        <v>25999231</v>
      </c>
      <c r="F29" s="24">
        <v>29107278</v>
      </c>
      <c r="G29" s="24">
        <v>5908192</v>
      </c>
      <c r="H29" s="24">
        <v>4355749</v>
      </c>
      <c r="I29" s="24">
        <v>2477873</v>
      </c>
      <c r="J29" s="24">
        <v>12741814</v>
      </c>
      <c r="K29" s="24">
        <v>2260597</v>
      </c>
      <c r="L29" s="24">
        <v>2303241</v>
      </c>
      <c r="M29" s="24">
        <v>2398490</v>
      </c>
      <c r="N29" s="24">
        <v>6962328</v>
      </c>
      <c r="O29" s="24">
        <v>136861</v>
      </c>
      <c r="P29" s="24">
        <v>2441100</v>
      </c>
      <c r="Q29" s="24"/>
      <c r="R29" s="24">
        <v>2577961</v>
      </c>
      <c r="S29" s="24"/>
      <c r="T29" s="24"/>
      <c r="U29" s="24"/>
      <c r="V29" s="24"/>
      <c r="W29" s="24">
        <v>22282103</v>
      </c>
      <c r="X29" s="24">
        <v>21830466</v>
      </c>
      <c r="Y29" s="24">
        <v>451637</v>
      </c>
      <c r="Z29" s="6">
        <v>2.07</v>
      </c>
      <c r="AA29" s="22">
        <v>29107278</v>
      </c>
    </row>
    <row r="30" spans="1:27" ht="12.75">
      <c r="A30" s="5" t="s">
        <v>33</v>
      </c>
      <c r="B30" s="3"/>
      <c r="C30" s="25">
        <v>43531575</v>
      </c>
      <c r="D30" s="25"/>
      <c r="E30" s="26">
        <v>55550918</v>
      </c>
      <c r="F30" s="27">
        <v>66228046</v>
      </c>
      <c r="G30" s="27">
        <v>8474785</v>
      </c>
      <c r="H30" s="27">
        <v>11215280</v>
      </c>
      <c r="I30" s="27">
        <v>5850157</v>
      </c>
      <c r="J30" s="27">
        <v>25540222</v>
      </c>
      <c r="K30" s="27">
        <v>7420386</v>
      </c>
      <c r="L30" s="27">
        <v>11122492</v>
      </c>
      <c r="M30" s="27">
        <v>7968212</v>
      </c>
      <c r="N30" s="27">
        <v>26511090</v>
      </c>
      <c r="O30" s="27">
        <v>3917593</v>
      </c>
      <c r="P30" s="27">
        <v>5225010</v>
      </c>
      <c r="Q30" s="27"/>
      <c r="R30" s="27">
        <v>9142603</v>
      </c>
      <c r="S30" s="27"/>
      <c r="T30" s="27"/>
      <c r="U30" s="27"/>
      <c r="V30" s="27"/>
      <c r="W30" s="27">
        <v>61193915</v>
      </c>
      <c r="X30" s="27">
        <v>49671040</v>
      </c>
      <c r="Y30" s="27">
        <v>11522875</v>
      </c>
      <c r="Z30" s="7">
        <v>23.2</v>
      </c>
      <c r="AA30" s="25">
        <v>66228046</v>
      </c>
    </row>
    <row r="31" spans="1:27" ht="12.75">
      <c r="A31" s="5" t="s">
        <v>34</v>
      </c>
      <c r="B31" s="3"/>
      <c r="C31" s="22">
        <v>467300</v>
      </c>
      <c r="D31" s="22"/>
      <c r="E31" s="23">
        <v>2363975</v>
      </c>
      <c r="F31" s="24">
        <v>940781</v>
      </c>
      <c r="G31" s="24">
        <v>146725</v>
      </c>
      <c r="H31" s="24">
        <v>160110</v>
      </c>
      <c r="I31" s="24">
        <v>98273</v>
      </c>
      <c r="J31" s="24">
        <v>405108</v>
      </c>
      <c r="K31" s="24">
        <v>57908</v>
      </c>
      <c r="L31" s="24">
        <v>60523</v>
      </c>
      <c r="M31" s="24">
        <v>90487</v>
      </c>
      <c r="N31" s="24">
        <v>208918</v>
      </c>
      <c r="O31" s="24">
        <v>13351</v>
      </c>
      <c r="P31" s="24">
        <v>49364</v>
      </c>
      <c r="Q31" s="24"/>
      <c r="R31" s="24">
        <v>62715</v>
      </c>
      <c r="S31" s="24"/>
      <c r="T31" s="24"/>
      <c r="U31" s="24"/>
      <c r="V31" s="24"/>
      <c r="W31" s="24">
        <v>676741</v>
      </c>
      <c r="X31" s="24">
        <v>705587</v>
      </c>
      <c r="Y31" s="24">
        <v>-28846</v>
      </c>
      <c r="Z31" s="6">
        <v>-4.09</v>
      </c>
      <c r="AA31" s="22">
        <v>940781</v>
      </c>
    </row>
    <row r="32" spans="1:27" ht="12.75">
      <c r="A32" s="2" t="s">
        <v>35</v>
      </c>
      <c r="B32" s="3"/>
      <c r="C32" s="19">
        <f aca="true" t="shared" si="6" ref="C32:Y32">SUM(C33:C37)</f>
        <v>6606405</v>
      </c>
      <c r="D32" s="19">
        <f>SUM(D33:D37)</f>
        <v>0</v>
      </c>
      <c r="E32" s="20">
        <f t="shared" si="6"/>
        <v>16839072</v>
      </c>
      <c r="F32" s="21">
        <f t="shared" si="6"/>
        <v>14188599</v>
      </c>
      <c r="G32" s="21">
        <f t="shared" si="6"/>
        <v>2564949</v>
      </c>
      <c r="H32" s="21">
        <f t="shared" si="6"/>
        <v>2123561</v>
      </c>
      <c r="I32" s="21">
        <f t="shared" si="6"/>
        <v>1039647</v>
      </c>
      <c r="J32" s="21">
        <f t="shared" si="6"/>
        <v>5728157</v>
      </c>
      <c r="K32" s="21">
        <f t="shared" si="6"/>
        <v>1178689</v>
      </c>
      <c r="L32" s="21">
        <f t="shared" si="6"/>
        <v>1146412</v>
      </c>
      <c r="M32" s="21">
        <f t="shared" si="6"/>
        <v>1091916</v>
      </c>
      <c r="N32" s="21">
        <f t="shared" si="6"/>
        <v>3417017</v>
      </c>
      <c r="O32" s="21">
        <f t="shared" si="6"/>
        <v>125937</v>
      </c>
      <c r="P32" s="21">
        <f t="shared" si="6"/>
        <v>1069849</v>
      </c>
      <c r="Q32" s="21">
        <f t="shared" si="6"/>
        <v>0</v>
      </c>
      <c r="R32" s="21">
        <f t="shared" si="6"/>
        <v>1195786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10340960</v>
      </c>
      <c r="X32" s="21">
        <f t="shared" si="6"/>
        <v>10641435</v>
      </c>
      <c r="Y32" s="21">
        <f t="shared" si="6"/>
        <v>-300475</v>
      </c>
      <c r="Z32" s="4">
        <f>+IF(X32&lt;&gt;0,+(Y32/X32)*100,0)</f>
        <v>-2.823632339059535</v>
      </c>
      <c r="AA32" s="19">
        <f>SUM(AA33:AA37)</f>
        <v>14188599</v>
      </c>
    </row>
    <row r="33" spans="1:27" ht="12.75">
      <c r="A33" s="5" t="s">
        <v>36</v>
      </c>
      <c r="B33" s="3"/>
      <c r="C33" s="22">
        <v>3572309</v>
      </c>
      <c r="D33" s="22"/>
      <c r="E33" s="23">
        <v>8791337</v>
      </c>
      <c r="F33" s="24">
        <v>7178724</v>
      </c>
      <c r="G33" s="24">
        <v>1295368</v>
      </c>
      <c r="H33" s="24">
        <v>1026429</v>
      </c>
      <c r="I33" s="24">
        <v>556023</v>
      </c>
      <c r="J33" s="24">
        <v>2877820</v>
      </c>
      <c r="K33" s="24">
        <v>668727</v>
      </c>
      <c r="L33" s="24">
        <v>603264</v>
      </c>
      <c r="M33" s="24">
        <v>589355</v>
      </c>
      <c r="N33" s="24">
        <v>1861346</v>
      </c>
      <c r="O33" s="24">
        <v>107943</v>
      </c>
      <c r="P33" s="24">
        <v>563844</v>
      </c>
      <c r="Q33" s="24"/>
      <c r="R33" s="24">
        <v>671787</v>
      </c>
      <c r="S33" s="24"/>
      <c r="T33" s="24"/>
      <c r="U33" s="24"/>
      <c r="V33" s="24"/>
      <c r="W33" s="24">
        <v>5410953</v>
      </c>
      <c r="X33" s="24">
        <v>5384043</v>
      </c>
      <c r="Y33" s="24">
        <v>26910</v>
      </c>
      <c r="Z33" s="6">
        <v>0.5</v>
      </c>
      <c r="AA33" s="22">
        <v>7178724</v>
      </c>
    </row>
    <row r="34" spans="1:27" ht="12.75">
      <c r="A34" s="5" t="s">
        <v>37</v>
      </c>
      <c r="B34" s="3"/>
      <c r="C34" s="22">
        <v>834423</v>
      </c>
      <c r="D34" s="22"/>
      <c r="E34" s="23">
        <v>2264809</v>
      </c>
      <c r="F34" s="24">
        <v>2326103</v>
      </c>
      <c r="G34" s="24">
        <v>375320</v>
      </c>
      <c r="H34" s="24">
        <v>281464</v>
      </c>
      <c r="I34" s="24">
        <v>121113</v>
      </c>
      <c r="J34" s="24">
        <v>777897</v>
      </c>
      <c r="K34" s="24">
        <v>151588</v>
      </c>
      <c r="L34" s="24">
        <v>141491</v>
      </c>
      <c r="M34" s="24">
        <v>137437</v>
      </c>
      <c r="N34" s="24">
        <v>430516</v>
      </c>
      <c r="O34" s="24"/>
      <c r="P34" s="24">
        <v>151762</v>
      </c>
      <c r="Q34" s="24"/>
      <c r="R34" s="24">
        <v>151762</v>
      </c>
      <c r="S34" s="24"/>
      <c r="T34" s="24"/>
      <c r="U34" s="24"/>
      <c r="V34" s="24"/>
      <c r="W34" s="24">
        <v>1360175</v>
      </c>
      <c r="X34" s="24">
        <v>1744571</v>
      </c>
      <c r="Y34" s="24">
        <v>-384396</v>
      </c>
      <c r="Z34" s="6">
        <v>-22.03</v>
      </c>
      <c r="AA34" s="22">
        <v>2326103</v>
      </c>
    </row>
    <row r="35" spans="1:27" ht="12.75">
      <c r="A35" s="5" t="s">
        <v>38</v>
      </c>
      <c r="B35" s="3"/>
      <c r="C35" s="22">
        <v>1047009</v>
      </c>
      <c r="D35" s="22"/>
      <c r="E35" s="23">
        <v>2956645</v>
      </c>
      <c r="F35" s="24">
        <v>2160677</v>
      </c>
      <c r="G35" s="24">
        <v>410678</v>
      </c>
      <c r="H35" s="24">
        <v>328908</v>
      </c>
      <c r="I35" s="24">
        <v>182516</v>
      </c>
      <c r="J35" s="24">
        <v>922102</v>
      </c>
      <c r="K35" s="24">
        <v>177987</v>
      </c>
      <c r="L35" s="24">
        <v>193403</v>
      </c>
      <c r="M35" s="24">
        <v>186100</v>
      </c>
      <c r="N35" s="24">
        <v>557490</v>
      </c>
      <c r="O35" s="24">
        <v>14400</v>
      </c>
      <c r="P35" s="24">
        <v>161117</v>
      </c>
      <c r="Q35" s="24"/>
      <c r="R35" s="24">
        <v>175517</v>
      </c>
      <c r="S35" s="24"/>
      <c r="T35" s="24"/>
      <c r="U35" s="24"/>
      <c r="V35" s="24"/>
      <c r="W35" s="24">
        <v>1655109</v>
      </c>
      <c r="X35" s="24">
        <v>1620503</v>
      </c>
      <c r="Y35" s="24">
        <v>34606</v>
      </c>
      <c r="Z35" s="6">
        <v>2.14</v>
      </c>
      <c r="AA35" s="22">
        <v>2160677</v>
      </c>
    </row>
    <row r="36" spans="1:27" ht="12.75">
      <c r="A36" s="5" t="s">
        <v>39</v>
      </c>
      <c r="B36" s="3"/>
      <c r="C36" s="22">
        <v>1152664</v>
      </c>
      <c r="D36" s="22"/>
      <c r="E36" s="23">
        <v>2826281</v>
      </c>
      <c r="F36" s="24">
        <v>2523095</v>
      </c>
      <c r="G36" s="24">
        <v>483583</v>
      </c>
      <c r="H36" s="24">
        <v>486760</v>
      </c>
      <c r="I36" s="24">
        <v>179995</v>
      </c>
      <c r="J36" s="24">
        <v>1150338</v>
      </c>
      <c r="K36" s="24">
        <v>180387</v>
      </c>
      <c r="L36" s="24">
        <v>208254</v>
      </c>
      <c r="M36" s="24">
        <v>179024</v>
      </c>
      <c r="N36" s="24">
        <v>567665</v>
      </c>
      <c r="O36" s="24">
        <v>3594</v>
      </c>
      <c r="P36" s="24">
        <v>193126</v>
      </c>
      <c r="Q36" s="24"/>
      <c r="R36" s="24">
        <v>196720</v>
      </c>
      <c r="S36" s="24"/>
      <c r="T36" s="24"/>
      <c r="U36" s="24"/>
      <c r="V36" s="24"/>
      <c r="W36" s="24">
        <v>1914723</v>
      </c>
      <c r="X36" s="24">
        <v>1892318</v>
      </c>
      <c r="Y36" s="24">
        <v>22405</v>
      </c>
      <c r="Z36" s="6">
        <v>1.18</v>
      </c>
      <c r="AA36" s="22">
        <v>2523095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9803044</v>
      </c>
      <c r="D38" s="19">
        <f>SUM(D39:D41)</f>
        <v>0</v>
      </c>
      <c r="E38" s="20">
        <f t="shared" si="7"/>
        <v>43288703</v>
      </c>
      <c r="F38" s="21">
        <f t="shared" si="7"/>
        <v>41393581</v>
      </c>
      <c r="G38" s="21">
        <f t="shared" si="7"/>
        <v>3781301</v>
      </c>
      <c r="H38" s="21">
        <f t="shared" si="7"/>
        <v>2838552</v>
      </c>
      <c r="I38" s="21">
        <f t="shared" si="7"/>
        <v>1511189</v>
      </c>
      <c r="J38" s="21">
        <f t="shared" si="7"/>
        <v>8131042</v>
      </c>
      <c r="K38" s="21">
        <f t="shared" si="7"/>
        <v>1661235</v>
      </c>
      <c r="L38" s="21">
        <f t="shared" si="7"/>
        <v>2340392</v>
      </c>
      <c r="M38" s="21">
        <f t="shared" si="7"/>
        <v>1367527</v>
      </c>
      <c r="N38" s="21">
        <f t="shared" si="7"/>
        <v>5369154</v>
      </c>
      <c r="O38" s="21">
        <f t="shared" si="7"/>
        <v>56274</v>
      </c>
      <c r="P38" s="21">
        <f t="shared" si="7"/>
        <v>1533700</v>
      </c>
      <c r="Q38" s="21">
        <f t="shared" si="7"/>
        <v>0</v>
      </c>
      <c r="R38" s="21">
        <f t="shared" si="7"/>
        <v>1589974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15090170</v>
      </c>
      <c r="X38" s="21">
        <f t="shared" si="7"/>
        <v>31045174</v>
      </c>
      <c r="Y38" s="21">
        <f t="shared" si="7"/>
        <v>-15955004</v>
      </c>
      <c r="Z38" s="4">
        <f>+IF(X38&lt;&gt;0,+(Y38/X38)*100,0)</f>
        <v>-51.3928638312673</v>
      </c>
      <c r="AA38" s="19">
        <f>SUM(AA39:AA41)</f>
        <v>41393581</v>
      </c>
    </row>
    <row r="39" spans="1:27" ht="12.75">
      <c r="A39" s="5" t="s">
        <v>42</v>
      </c>
      <c r="B39" s="3"/>
      <c r="C39" s="22">
        <v>7582047</v>
      </c>
      <c r="D39" s="22"/>
      <c r="E39" s="23">
        <v>39805703</v>
      </c>
      <c r="F39" s="24">
        <v>36206581</v>
      </c>
      <c r="G39" s="24">
        <v>3183390</v>
      </c>
      <c r="H39" s="24">
        <v>2433648</v>
      </c>
      <c r="I39" s="24">
        <v>1304573</v>
      </c>
      <c r="J39" s="24">
        <v>6921611</v>
      </c>
      <c r="K39" s="24">
        <v>1314188</v>
      </c>
      <c r="L39" s="24">
        <v>1264913</v>
      </c>
      <c r="M39" s="24">
        <v>1177428</v>
      </c>
      <c r="N39" s="24">
        <v>3756529</v>
      </c>
      <c r="O39" s="24">
        <v>56274</v>
      </c>
      <c r="P39" s="24">
        <v>1309846</v>
      </c>
      <c r="Q39" s="24"/>
      <c r="R39" s="24">
        <v>1366120</v>
      </c>
      <c r="S39" s="24"/>
      <c r="T39" s="24"/>
      <c r="U39" s="24"/>
      <c r="V39" s="24"/>
      <c r="W39" s="24">
        <v>12044260</v>
      </c>
      <c r="X39" s="24">
        <v>27154927</v>
      </c>
      <c r="Y39" s="24">
        <v>-15110667</v>
      </c>
      <c r="Z39" s="6">
        <v>-55.65</v>
      </c>
      <c r="AA39" s="22">
        <v>36206581</v>
      </c>
    </row>
    <row r="40" spans="1:27" ht="12.75">
      <c r="A40" s="5" t="s">
        <v>43</v>
      </c>
      <c r="B40" s="3"/>
      <c r="C40" s="22">
        <v>2220997</v>
      </c>
      <c r="D40" s="22"/>
      <c r="E40" s="23">
        <v>3483000</v>
      </c>
      <c r="F40" s="24">
        <v>5187000</v>
      </c>
      <c r="G40" s="24">
        <v>597911</v>
      </c>
      <c r="H40" s="24">
        <v>404904</v>
      </c>
      <c r="I40" s="24">
        <v>206616</v>
      </c>
      <c r="J40" s="24">
        <v>1209431</v>
      </c>
      <c r="K40" s="24">
        <v>347047</v>
      </c>
      <c r="L40" s="24">
        <v>1075479</v>
      </c>
      <c r="M40" s="24">
        <v>190099</v>
      </c>
      <c r="N40" s="24">
        <v>1612625</v>
      </c>
      <c r="O40" s="24"/>
      <c r="P40" s="24">
        <v>223854</v>
      </c>
      <c r="Q40" s="24"/>
      <c r="R40" s="24">
        <v>223854</v>
      </c>
      <c r="S40" s="24"/>
      <c r="T40" s="24"/>
      <c r="U40" s="24"/>
      <c r="V40" s="24"/>
      <c r="W40" s="24">
        <v>3045910</v>
      </c>
      <c r="X40" s="24">
        <v>3890247</v>
      </c>
      <c r="Y40" s="24">
        <v>-844337</v>
      </c>
      <c r="Z40" s="6">
        <v>-21.7</v>
      </c>
      <c r="AA40" s="22">
        <v>5187000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15978947</v>
      </c>
      <c r="D42" s="19">
        <f>SUM(D43:D46)</f>
        <v>0</v>
      </c>
      <c r="E42" s="20">
        <f t="shared" si="8"/>
        <v>40087993</v>
      </c>
      <c r="F42" s="21">
        <f t="shared" si="8"/>
        <v>31853866</v>
      </c>
      <c r="G42" s="21">
        <f t="shared" si="8"/>
        <v>3273250</v>
      </c>
      <c r="H42" s="21">
        <f t="shared" si="8"/>
        <v>3814116</v>
      </c>
      <c r="I42" s="21">
        <f t="shared" si="8"/>
        <v>8372941</v>
      </c>
      <c r="J42" s="21">
        <f t="shared" si="8"/>
        <v>15460307</v>
      </c>
      <c r="K42" s="21">
        <f t="shared" si="8"/>
        <v>4150651</v>
      </c>
      <c r="L42" s="21">
        <f t="shared" si="8"/>
        <v>-3614238</v>
      </c>
      <c r="M42" s="21">
        <f t="shared" si="8"/>
        <v>2656401</v>
      </c>
      <c r="N42" s="21">
        <f t="shared" si="8"/>
        <v>3192814</v>
      </c>
      <c r="O42" s="21">
        <f t="shared" si="8"/>
        <v>1315817</v>
      </c>
      <c r="P42" s="21">
        <f t="shared" si="8"/>
        <v>2797088</v>
      </c>
      <c r="Q42" s="21">
        <f t="shared" si="8"/>
        <v>0</v>
      </c>
      <c r="R42" s="21">
        <f t="shared" si="8"/>
        <v>4112905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22766026</v>
      </c>
      <c r="X42" s="21">
        <f t="shared" si="8"/>
        <v>23890402</v>
      </c>
      <c r="Y42" s="21">
        <f t="shared" si="8"/>
        <v>-1124376</v>
      </c>
      <c r="Z42" s="4">
        <f>+IF(X42&lt;&gt;0,+(Y42/X42)*100,0)</f>
        <v>-4.706392131869527</v>
      </c>
      <c r="AA42" s="19">
        <f>SUM(AA43:AA46)</f>
        <v>31853866</v>
      </c>
    </row>
    <row r="43" spans="1:27" ht="12.75">
      <c r="A43" s="5" t="s">
        <v>46</v>
      </c>
      <c r="B43" s="3"/>
      <c r="C43" s="22">
        <v>9831591</v>
      </c>
      <c r="D43" s="22"/>
      <c r="E43" s="23">
        <v>25531004</v>
      </c>
      <c r="F43" s="24">
        <v>19348396</v>
      </c>
      <c r="G43" s="24">
        <v>1268866</v>
      </c>
      <c r="H43" s="24">
        <v>2244411</v>
      </c>
      <c r="I43" s="24">
        <v>7350934</v>
      </c>
      <c r="J43" s="24">
        <v>10864211</v>
      </c>
      <c r="K43" s="24">
        <v>2808442</v>
      </c>
      <c r="L43" s="24">
        <v>-4655409</v>
      </c>
      <c r="M43" s="24">
        <v>1568838</v>
      </c>
      <c r="N43" s="24">
        <v>-278129</v>
      </c>
      <c r="O43" s="24">
        <v>1281531</v>
      </c>
      <c r="P43" s="24">
        <v>1761870</v>
      </c>
      <c r="Q43" s="24"/>
      <c r="R43" s="24">
        <v>3043401</v>
      </c>
      <c r="S43" s="24"/>
      <c r="T43" s="24"/>
      <c r="U43" s="24"/>
      <c r="V43" s="24"/>
      <c r="W43" s="24">
        <v>13629483</v>
      </c>
      <c r="X43" s="24">
        <v>14511298</v>
      </c>
      <c r="Y43" s="24">
        <v>-881815</v>
      </c>
      <c r="Z43" s="6">
        <v>-6.08</v>
      </c>
      <c r="AA43" s="22">
        <v>19348396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>
        <v>1665700</v>
      </c>
      <c r="D45" s="25"/>
      <c r="E45" s="26">
        <v>1527307</v>
      </c>
      <c r="F45" s="27">
        <v>1517954</v>
      </c>
      <c r="G45" s="27">
        <v>400917</v>
      </c>
      <c r="H45" s="27">
        <v>285372</v>
      </c>
      <c r="I45" s="27">
        <v>152650</v>
      </c>
      <c r="J45" s="27">
        <v>838939</v>
      </c>
      <c r="K45" s="27">
        <v>350374</v>
      </c>
      <c r="L45" s="27">
        <v>358867</v>
      </c>
      <c r="M45" s="27">
        <v>370759</v>
      </c>
      <c r="N45" s="27">
        <v>1080000</v>
      </c>
      <c r="O45" s="27"/>
      <c r="P45" s="27">
        <v>323669</v>
      </c>
      <c r="Q45" s="27"/>
      <c r="R45" s="27">
        <v>323669</v>
      </c>
      <c r="S45" s="27"/>
      <c r="T45" s="27"/>
      <c r="U45" s="27"/>
      <c r="V45" s="27"/>
      <c r="W45" s="27">
        <v>2242608</v>
      </c>
      <c r="X45" s="27">
        <v>1138466</v>
      </c>
      <c r="Y45" s="27">
        <v>1104142</v>
      </c>
      <c r="Z45" s="7">
        <v>96.99</v>
      </c>
      <c r="AA45" s="25">
        <v>1517954</v>
      </c>
    </row>
    <row r="46" spans="1:27" ht="12.75">
      <c r="A46" s="5" t="s">
        <v>49</v>
      </c>
      <c r="B46" s="3"/>
      <c r="C46" s="22">
        <v>4481656</v>
      </c>
      <c r="D46" s="22"/>
      <c r="E46" s="23">
        <v>13029682</v>
      </c>
      <c r="F46" s="24">
        <v>10987516</v>
      </c>
      <c r="G46" s="24">
        <v>1603467</v>
      </c>
      <c r="H46" s="24">
        <v>1284333</v>
      </c>
      <c r="I46" s="24">
        <v>869357</v>
      </c>
      <c r="J46" s="24">
        <v>3757157</v>
      </c>
      <c r="K46" s="24">
        <v>991835</v>
      </c>
      <c r="L46" s="24">
        <v>682304</v>
      </c>
      <c r="M46" s="24">
        <v>716804</v>
      </c>
      <c r="N46" s="24">
        <v>2390943</v>
      </c>
      <c r="O46" s="24">
        <v>34286</v>
      </c>
      <c r="P46" s="24">
        <v>711549</v>
      </c>
      <c r="Q46" s="24"/>
      <c r="R46" s="24">
        <v>745835</v>
      </c>
      <c r="S46" s="24"/>
      <c r="T46" s="24"/>
      <c r="U46" s="24"/>
      <c r="V46" s="24"/>
      <c r="W46" s="24">
        <v>6893935</v>
      </c>
      <c r="X46" s="24">
        <v>8240638</v>
      </c>
      <c r="Y46" s="24">
        <v>-1346703</v>
      </c>
      <c r="Z46" s="6">
        <v>-16.34</v>
      </c>
      <c r="AA46" s="22">
        <v>10987516</v>
      </c>
    </row>
    <row r="47" spans="1:27" ht="12.75">
      <c r="A47" s="2" t="s">
        <v>50</v>
      </c>
      <c r="B47" s="8" t="s">
        <v>51</v>
      </c>
      <c r="C47" s="19">
        <v>873009</v>
      </c>
      <c r="D47" s="19"/>
      <c r="E47" s="20">
        <v>3681511</v>
      </c>
      <c r="F47" s="21">
        <v>1653357</v>
      </c>
      <c r="G47" s="21">
        <v>368774</v>
      </c>
      <c r="H47" s="21">
        <v>220790</v>
      </c>
      <c r="I47" s="21">
        <v>177033</v>
      </c>
      <c r="J47" s="21">
        <v>766597</v>
      </c>
      <c r="K47" s="21">
        <v>149010</v>
      </c>
      <c r="L47" s="21">
        <v>157282</v>
      </c>
      <c r="M47" s="21">
        <v>151266</v>
      </c>
      <c r="N47" s="21">
        <v>457558</v>
      </c>
      <c r="O47" s="21"/>
      <c r="P47" s="21">
        <v>132865</v>
      </c>
      <c r="Q47" s="21"/>
      <c r="R47" s="21">
        <v>132865</v>
      </c>
      <c r="S47" s="21"/>
      <c r="T47" s="21"/>
      <c r="U47" s="21"/>
      <c r="V47" s="21"/>
      <c r="W47" s="21">
        <v>1357020</v>
      </c>
      <c r="X47" s="21">
        <v>1240020</v>
      </c>
      <c r="Y47" s="21">
        <v>117000</v>
      </c>
      <c r="Z47" s="4">
        <v>9.44</v>
      </c>
      <c r="AA47" s="19">
        <v>1653357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92159635</v>
      </c>
      <c r="D48" s="40">
        <f>+D28+D32+D38+D42+D47</f>
        <v>0</v>
      </c>
      <c r="E48" s="41">
        <f t="shared" si="9"/>
        <v>187811403</v>
      </c>
      <c r="F48" s="42">
        <f t="shared" si="9"/>
        <v>185365508</v>
      </c>
      <c r="G48" s="42">
        <f t="shared" si="9"/>
        <v>24517976</v>
      </c>
      <c r="H48" s="42">
        <f t="shared" si="9"/>
        <v>24728158</v>
      </c>
      <c r="I48" s="42">
        <f t="shared" si="9"/>
        <v>19527113</v>
      </c>
      <c r="J48" s="42">
        <f t="shared" si="9"/>
        <v>68773247</v>
      </c>
      <c r="K48" s="42">
        <f t="shared" si="9"/>
        <v>16878476</v>
      </c>
      <c r="L48" s="42">
        <f t="shared" si="9"/>
        <v>13516104</v>
      </c>
      <c r="M48" s="42">
        <f t="shared" si="9"/>
        <v>15724299</v>
      </c>
      <c r="N48" s="42">
        <f t="shared" si="9"/>
        <v>46118879</v>
      </c>
      <c r="O48" s="42">
        <f t="shared" si="9"/>
        <v>5565833</v>
      </c>
      <c r="P48" s="42">
        <f t="shared" si="9"/>
        <v>13248976</v>
      </c>
      <c r="Q48" s="42">
        <f t="shared" si="9"/>
        <v>0</v>
      </c>
      <c r="R48" s="42">
        <f t="shared" si="9"/>
        <v>18814809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133706935</v>
      </c>
      <c r="X48" s="42">
        <f t="shared" si="9"/>
        <v>139024124</v>
      </c>
      <c r="Y48" s="42">
        <f t="shared" si="9"/>
        <v>-5317189</v>
      </c>
      <c r="Z48" s="43">
        <f>+IF(X48&lt;&gt;0,+(Y48/X48)*100,0)</f>
        <v>-3.824652043842405</v>
      </c>
      <c r="AA48" s="40">
        <f>+AA28+AA32+AA38+AA42+AA47</f>
        <v>185365508</v>
      </c>
    </row>
    <row r="49" spans="1:27" ht="12.75">
      <c r="A49" s="14" t="s">
        <v>96</v>
      </c>
      <c r="B49" s="15"/>
      <c r="C49" s="44">
        <f aca="true" t="shared" si="10" ref="C49:Y49">+C25-C48</f>
        <v>25689593</v>
      </c>
      <c r="D49" s="44">
        <f>+D25-D48</f>
        <v>0</v>
      </c>
      <c r="E49" s="45">
        <f t="shared" si="10"/>
        <v>24603753</v>
      </c>
      <c r="F49" s="46">
        <f t="shared" si="10"/>
        <v>7768983</v>
      </c>
      <c r="G49" s="46">
        <f t="shared" si="10"/>
        <v>81555803</v>
      </c>
      <c r="H49" s="46">
        <f t="shared" si="10"/>
        <v>-19417300</v>
      </c>
      <c r="I49" s="46">
        <f t="shared" si="10"/>
        <v>-13456266</v>
      </c>
      <c r="J49" s="46">
        <f t="shared" si="10"/>
        <v>48682237</v>
      </c>
      <c r="K49" s="46">
        <f t="shared" si="10"/>
        <v>-13806501</v>
      </c>
      <c r="L49" s="46">
        <f t="shared" si="10"/>
        <v>-10438909</v>
      </c>
      <c r="M49" s="46">
        <f t="shared" si="10"/>
        <v>28835803</v>
      </c>
      <c r="N49" s="46">
        <f t="shared" si="10"/>
        <v>4590393</v>
      </c>
      <c r="O49" s="46">
        <f t="shared" si="10"/>
        <v>-1639917</v>
      </c>
      <c r="P49" s="46">
        <f t="shared" si="10"/>
        <v>-8834381</v>
      </c>
      <c r="Q49" s="46">
        <f t="shared" si="10"/>
        <v>0</v>
      </c>
      <c r="R49" s="46">
        <f t="shared" si="10"/>
        <v>-10474298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42798332</v>
      </c>
      <c r="X49" s="46">
        <f>IF(F25=F48,0,X25-X48)</f>
        <v>5826738</v>
      </c>
      <c r="Y49" s="46">
        <f t="shared" si="10"/>
        <v>36971594</v>
      </c>
      <c r="Z49" s="47">
        <f>+IF(X49&lt;&gt;0,+(Y49/X49)*100,0)</f>
        <v>634.5161563811519</v>
      </c>
      <c r="AA49" s="44">
        <f>+AA25-AA48</f>
        <v>7768983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148694714</v>
      </c>
      <c r="D5" s="19">
        <f>SUM(D6:D8)</f>
        <v>0</v>
      </c>
      <c r="E5" s="20">
        <f t="shared" si="0"/>
        <v>113979373</v>
      </c>
      <c r="F5" s="21">
        <f t="shared" si="0"/>
        <v>111395464</v>
      </c>
      <c r="G5" s="21">
        <f t="shared" si="0"/>
        <v>87321265</v>
      </c>
      <c r="H5" s="21">
        <f t="shared" si="0"/>
        <v>4919780</v>
      </c>
      <c r="I5" s="21">
        <f t="shared" si="0"/>
        <v>614662</v>
      </c>
      <c r="J5" s="21">
        <f t="shared" si="0"/>
        <v>92855707</v>
      </c>
      <c r="K5" s="21">
        <f t="shared" si="0"/>
        <v>507525</v>
      </c>
      <c r="L5" s="21">
        <f t="shared" si="0"/>
        <v>9842870</v>
      </c>
      <c r="M5" s="21">
        <f t="shared" si="0"/>
        <v>50043349</v>
      </c>
      <c r="N5" s="21">
        <f t="shared" si="0"/>
        <v>60393744</v>
      </c>
      <c r="O5" s="21">
        <f t="shared" si="0"/>
        <v>403842</v>
      </c>
      <c r="P5" s="21">
        <f t="shared" si="0"/>
        <v>1358645</v>
      </c>
      <c r="Q5" s="21">
        <f t="shared" si="0"/>
        <v>50089958</v>
      </c>
      <c r="R5" s="21">
        <f t="shared" si="0"/>
        <v>51852445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205101896</v>
      </c>
      <c r="X5" s="21">
        <f t="shared" si="0"/>
        <v>83546667</v>
      </c>
      <c r="Y5" s="21">
        <f t="shared" si="0"/>
        <v>121555229</v>
      </c>
      <c r="Z5" s="4">
        <f>+IF(X5&lt;&gt;0,+(Y5/X5)*100,0)</f>
        <v>145.49381006426026</v>
      </c>
      <c r="AA5" s="19">
        <f>SUM(AA6:AA8)</f>
        <v>111395464</v>
      </c>
    </row>
    <row r="6" spans="1:27" ht="12.75">
      <c r="A6" s="5" t="s">
        <v>32</v>
      </c>
      <c r="B6" s="3"/>
      <c r="C6" s="22">
        <v>136172040</v>
      </c>
      <c r="D6" s="22"/>
      <c r="E6" s="23">
        <v>46808300</v>
      </c>
      <c r="F6" s="24">
        <v>46808301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>
        <v>37070000</v>
      </c>
      <c r="R6" s="24">
        <v>37070000</v>
      </c>
      <c r="S6" s="24"/>
      <c r="T6" s="24"/>
      <c r="U6" s="24"/>
      <c r="V6" s="24"/>
      <c r="W6" s="24">
        <v>37070000</v>
      </c>
      <c r="X6" s="24">
        <v>35106228</v>
      </c>
      <c r="Y6" s="24">
        <v>1963772</v>
      </c>
      <c r="Z6" s="6">
        <v>5.59</v>
      </c>
      <c r="AA6" s="22">
        <v>46808301</v>
      </c>
    </row>
    <row r="7" spans="1:27" ht="12.75">
      <c r="A7" s="5" t="s">
        <v>33</v>
      </c>
      <c r="B7" s="3"/>
      <c r="C7" s="25">
        <v>12522674</v>
      </c>
      <c r="D7" s="25"/>
      <c r="E7" s="26">
        <v>67171073</v>
      </c>
      <c r="F7" s="27">
        <v>64587163</v>
      </c>
      <c r="G7" s="27">
        <v>87321265</v>
      </c>
      <c r="H7" s="27">
        <v>4919780</v>
      </c>
      <c r="I7" s="27">
        <v>614662</v>
      </c>
      <c r="J7" s="27">
        <v>92855707</v>
      </c>
      <c r="K7" s="27">
        <v>507525</v>
      </c>
      <c r="L7" s="27">
        <v>9842870</v>
      </c>
      <c r="M7" s="27">
        <v>50043349</v>
      </c>
      <c r="N7" s="27">
        <v>60393744</v>
      </c>
      <c r="O7" s="27">
        <v>403842</v>
      </c>
      <c r="P7" s="27">
        <v>1358645</v>
      </c>
      <c r="Q7" s="27">
        <v>13019958</v>
      </c>
      <c r="R7" s="27">
        <v>14782445</v>
      </c>
      <c r="S7" s="27"/>
      <c r="T7" s="27"/>
      <c r="U7" s="27"/>
      <c r="V7" s="27"/>
      <c r="W7" s="27">
        <v>168031896</v>
      </c>
      <c r="X7" s="27">
        <v>48440439</v>
      </c>
      <c r="Y7" s="27">
        <v>119591457</v>
      </c>
      <c r="Z7" s="7">
        <v>246.88</v>
      </c>
      <c r="AA7" s="25">
        <v>64587163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4075093</v>
      </c>
      <c r="D9" s="19">
        <f>SUM(D10:D14)</f>
        <v>0</v>
      </c>
      <c r="E9" s="20">
        <f t="shared" si="1"/>
        <v>5759500</v>
      </c>
      <c r="F9" s="21">
        <f t="shared" si="1"/>
        <v>5799500</v>
      </c>
      <c r="G9" s="21">
        <f t="shared" si="1"/>
        <v>166248</v>
      </c>
      <c r="H9" s="21">
        <f t="shared" si="1"/>
        <v>295069</v>
      </c>
      <c r="I9" s="21">
        <f t="shared" si="1"/>
        <v>178851</v>
      </c>
      <c r="J9" s="21">
        <f t="shared" si="1"/>
        <v>640168</v>
      </c>
      <c r="K9" s="21">
        <f t="shared" si="1"/>
        <v>184575</v>
      </c>
      <c r="L9" s="21">
        <f t="shared" si="1"/>
        <v>264753</v>
      </c>
      <c r="M9" s="21">
        <f t="shared" si="1"/>
        <v>114942</v>
      </c>
      <c r="N9" s="21">
        <f t="shared" si="1"/>
        <v>564270</v>
      </c>
      <c r="O9" s="21">
        <f t="shared" si="1"/>
        <v>281953</v>
      </c>
      <c r="P9" s="21">
        <f t="shared" si="1"/>
        <v>295751</v>
      </c>
      <c r="Q9" s="21">
        <f t="shared" si="1"/>
        <v>148316</v>
      </c>
      <c r="R9" s="21">
        <f t="shared" si="1"/>
        <v>726020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1930458</v>
      </c>
      <c r="X9" s="21">
        <f t="shared" si="1"/>
        <v>4349655</v>
      </c>
      <c r="Y9" s="21">
        <f t="shared" si="1"/>
        <v>-2419197</v>
      </c>
      <c r="Z9" s="4">
        <f>+IF(X9&lt;&gt;0,+(Y9/X9)*100,0)</f>
        <v>-55.6181352314149</v>
      </c>
      <c r="AA9" s="19">
        <f>SUM(AA10:AA14)</f>
        <v>5799500</v>
      </c>
    </row>
    <row r="10" spans="1:27" ht="12.75">
      <c r="A10" s="5" t="s">
        <v>36</v>
      </c>
      <c r="B10" s="3"/>
      <c r="C10" s="22">
        <v>1611434</v>
      </c>
      <c r="D10" s="22"/>
      <c r="E10" s="23">
        <v>948000</v>
      </c>
      <c r="F10" s="24">
        <v>988000</v>
      </c>
      <c r="G10" s="24">
        <v>2494</v>
      </c>
      <c r="H10" s="24">
        <v>15914</v>
      </c>
      <c r="I10" s="24">
        <v>14951</v>
      </c>
      <c r="J10" s="24">
        <v>33359</v>
      </c>
      <c r="K10" s="24">
        <v>43298</v>
      </c>
      <c r="L10" s="24">
        <v>27651</v>
      </c>
      <c r="M10" s="24">
        <v>8247</v>
      </c>
      <c r="N10" s="24">
        <v>79196</v>
      </c>
      <c r="O10" s="24">
        <v>43933</v>
      </c>
      <c r="P10" s="24">
        <v>24161</v>
      </c>
      <c r="Q10" s="24">
        <v>17018</v>
      </c>
      <c r="R10" s="24">
        <v>85112</v>
      </c>
      <c r="S10" s="24"/>
      <c r="T10" s="24"/>
      <c r="U10" s="24"/>
      <c r="V10" s="24"/>
      <c r="W10" s="24">
        <v>197667</v>
      </c>
      <c r="X10" s="24">
        <v>741015</v>
      </c>
      <c r="Y10" s="24">
        <v>-543348</v>
      </c>
      <c r="Z10" s="6">
        <v>-73.32</v>
      </c>
      <c r="AA10" s="22">
        <v>988000</v>
      </c>
    </row>
    <row r="11" spans="1:27" ht="12.75">
      <c r="A11" s="5" t="s">
        <v>37</v>
      </c>
      <c r="B11" s="3"/>
      <c r="C11" s="22">
        <v>3342</v>
      </c>
      <c r="D11" s="22"/>
      <c r="E11" s="23">
        <v>8500</v>
      </c>
      <c r="F11" s="24">
        <v>8500</v>
      </c>
      <c r="G11" s="24"/>
      <c r="H11" s="24"/>
      <c r="I11" s="24"/>
      <c r="J11" s="24"/>
      <c r="K11" s="24"/>
      <c r="L11" s="24"/>
      <c r="M11" s="24"/>
      <c r="N11" s="24"/>
      <c r="O11" s="24">
        <v>483</v>
      </c>
      <c r="P11" s="24"/>
      <c r="Q11" s="24"/>
      <c r="R11" s="24">
        <v>483</v>
      </c>
      <c r="S11" s="24"/>
      <c r="T11" s="24"/>
      <c r="U11" s="24"/>
      <c r="V11" s="24"/>
      <c r="W11" s="24">
        <v>483</v>
      </c>
      <c r="X11" s="24">
        <v>6381</v>
      </c>
      <c r="Y11" s="24">
        <v>-5898</v>
      </c>
      <c r="Z11" s="6">
        <v>-92.43</v>
      </c>
      <c r="AA11" s="22">
        <v>8500</v>
      </c>
    </row>
    <row r="12" spans="1:27" ht="12.75">
      <c r="A12" s="5" t="s">
        <v>38</v>
      </c>
      <c r="B12" s="3"/>
      <c r="C12" s="22">
        <v>2460317</v>
      </c>
      <c r="D12" s="22"/>
      <c r="E12" s="23">
        <v>4803000</v>
      </c>
      <c r="F12" s="24">
        <v>4803000</v>
      </c>
      <c r="G12" s="24">
        <v>163754</v>
      </c>
      <c r="H12" s="24">
        <v>279155</v>
      </c>
      <c r="I12" s="24">
        <v>163900</v>
      </c>
      <c r="J12" s="24">
        <v>606809</v>
      </c>
      <c r="K12" s="24">
        <v>141277</v>
      </c>
      <c r="L12" s="24">
        <v>237102</v>
      </c>
      <c r="M12" s="24">
        <v>106695</v>
      </c>
      <c r="N12" s="24">
        <v>485074</v>
      </c>
      <c r="O12" s="24">
        <v>237537</v>
      </c>
      <c r="P12" s="24">
        <v>271590</v>
      </c>
      <c r="Q12" s="24">
        <v>131298</v>
      </c>
      <c r="R12" s="24">
        <v>640425</v>
      </c>
      <c r="S12" s="24"/>
      <c r="T12" s="24"/>
      <c r="U12" s="24"/>
      <c r="V12" s="24"/>
      <c r="W12" s="24">
        <v>1732308</v>
      </c>
      <c r="X12" s="24">
        <v>3602259</v>
      </c>
      <c r="Y12" s="24">
        <v>-1869951</v>
      </c>
      <c r="Z12" s="6">
        <v>-51.91</v>
      </c>
      <c r="AA12" s="22">
        <v>4803000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33227011</v>
      </c>
      <c r="D15" s="19">
        <f>SUM(D16:D18)</f>
        <v>0</v>
      </c>
      <c r="E15" s="20">
        <f t="shared" si="2"/>
        <v>79228409</v>
      </c>
      <c r="F15" s="21">
        <f t="shared" si="2"/>
        <v>117291895</v>
      </c>
      <c r="G15" s="21">
        <f t="shared" si="2"/>
        <v>10679</v>
      </c>
      <c r="H15" s="21">
        <f t="shared" si="2"/>
        <v>92109</v>
      </c>
      <c r="I15" s="21">
        <f t="shared" si="2"/>
        <v>8784</v>
      </c>
      <c r="J15" s="21">
        <f t="shared" si="2"/>
        <v>111572</v>
      </c>
      <c r="K15" s="21">
        <f t="shared" si="2"/>
        <v>23193</v>
      </c>
      <c r="L15" s="21">
        <f t="shared" si="2"/>
        <v>61445</v>
      </c>
      <c r="M15" s="21">
        <f t="shared" si="2"/>
        <v>45055</v>
      </c>
      <c r="N15" s="21">
        <f t="shared" si="2"/>
        <v>129693</v>
      </c>
      <c r="O15" s="21">
        <f t="shared" si="2"/>
        <v>44925</v>
      </c>
      <c r="P15" s="21">
        <f t="shared" si="2"/>
        <v>34735</v>
      </c>
      <c r="Q15" s="21">
        <f t="shared" si="2"/>
        <v>20189</v>
      </c>
      <c r="R15" s="21">
        <f t="shared" si="2"/>
        <v>99849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341114</v>
      </c>
      <c r="X15" s="21">
        <f t="shared" si="2"/>
        <v>87968943</v>
      </c>
      <c r="Y15" s="21">
        <f t="shared" si="2"/>
        <v>-87627829</v>
      </c>
      <c r="Z15" s="4">
        <f>+IF(X15&lt;&gt;0,+(Y15/X15)*100,0)</f>
        <v>-99.61223360385267</v>
      </c>
      <c r="AA15" s="19">
        <f>SUM(AA16:AA18)</f>
        <v>117291895</v>
      </c>
    </row>
    <row r="16" spans="1:27" ht="12.75">
      <c r="A16" s="5" t="s">
        <v>42</v>
      </c>
      <c r="B16" s="3"/>
      <c r="C16" s="22">
        <v>78432</v>
      </c>
      <c r="D16" s="22"/>
      <c r="E16" s="23">
        <v>240400</v>
      </c>
      <c r="F16" s="24">
        <v>1388200</v>
      </c>
      <c r="G16" s="24">
        <v>5686</v>
      </c>
      <c r="H16" s="24">
        <v>1294</v>
      </c>
      <c r="I16" s="24">
        <v>1683</v>
      </c>
      <c r="J16" s="24">
        <v>8663</v>
      </c>
      <c r="K16" s="24">
        <v>2219</v>
      </c>
      <c r="L16" s="24">
        <v>16176</v>
      </c>
      <c r="M16" s="24">
        <v>39705</v>
      </c>
      <c r="N16" s="24">
        <v>58100</v>
      </c>
      <c r="O16" s="24">
        <v>15583</v>
      </c>
      <c r="P16" s="24">
        <v>25180</v>
      </c>
      <c r="Q16" s="24">
        <v>8363</v>
      </c>
      <c r="R16" s="24">
        <v>49126</v>
      </c>
      <c r="S16" s="24"/>
      <c r="T16" s="24"/>
      <c r="U16" s="24"/>
      <c r="V16" s="24"/>
      <c r="W16" s="24">
        <v>115889</v>
      </c>
      <c r="X16" s="24">
        <v>1041156</v>
      </c>
      <c r="Y16" s="24">
        <v>-925267</v>
      </c>
      <c r="Z16" s="6">
        <v>-88.87</v>
      </c>
      <c r="AA16" s="22">
        <v>1388200</v>
      </c>
    </row>
    <row r="17" spans="1:27" ht="12.75">
      <c r="A17" s="5" t="s">
        <v>43</v>
      </c>
      <c r="B17" s="3"/>
      <c r="C17" s="22">
        <v>33148579</v>
      </c>
      <c r="D17" s="22"/>
      <c r="E17" s="23">
        <v>78988009</v>
      </c>
      <c r="F17" s="24">
        <v>115903695</v>
      </c>
      <c r="G17" s="24">
        <v>4993</v>
      </c>
      <c r="H17" s="24">
        <v>90815</v>
      </c>
      <c r="I17" s="24">
        <v>7101</v>
      </c>
      <c r="J17" s="24">
        <v>102909</v>
      </c>
      <c r="K17" s="24">
        <v>20974</v>
      </c>
      <c r="L17" s="24">
        <v>45269</v>
      </c>
      <c r="M17" s="24">
        <v>5350</v>
      </c>
      <c r="N17" s="24">
        <v>71593</v>
      </c>
      <c r="O17" s="24">
        <v>29342</v>
      </c>
      <c r="P17" s="24">
        <v>9555</v>
      </c>
      <c r="Q17" s="24">
        <v>11826</v>
      </c>
      <c r="R17" s="24">
        <v>50723</v>
      </c>
      <c r="S17" s="24"/>
      <c r="T17" s="24"/>
      <c r="U17" s="24"/>
      <c r="V17" s="24"/>
      <c r="W17" s="24">
        <v>225225</v>
      </c>
      <c r="X17" s="24">
        <v>86927787</v>
      </c>
      <c r="Y17" s="24">
        <v>-86702562</v>
      </c>
      <c r="Z17" s="6">
        <v>-99.74</v>
      </c>
      <c r="AA17" s="22">
        <v>115903695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3215930</v>
      </c>
      <c r="D19" s="19">
        <f>SUM(D20:D23)</f>
        <v>0</v>
      </c>
      <c r="E19" s="20">
        <f t="shared" si="3"/>
        <v>32331806</v>
      </c>
      <c r="F19" s="21">
        <f t="shared" si="3"/>
        <v>32331806</v>
      </c>
      <c r="G19" s="21">
        <f t="shared" si="3"/>
        <v>93072</v>
      </c>
      <c r="H19" s="21">
        <f t="shared" si="3"/>
        <v>94872</v>
      </c>
      <c r="I19" s="21">
        <f t="shared" si="3"/>
        <v>88664</v>
      </c>
      <c r="J19" s="21">
        <f t="shared" si="3"/>
        <v>276608</v>
      </c>
      <c r="K19" s="21">
        <f t="shared" si="3"/>
        <v>92887</v>
      </c>
      <c r="L19" s="21">
        <f t="shared" si="3"/>
        <v>92708</v>
      </c>
      <c r="M19" s="21">
        <f t="shared" si="3"/>
        <v>86477</v>
      </c>
      <c r="N19" s="21">
        <f t="shared" si="3"/>
        <v>272072</v>
      </c>
      <c r="O19" s="21">
        <f t="shared" si="3"/>
        <v>86632</v>
      </c>
      <c r="P19" s="21">
        <f t="shared" si="3"/>
        <v>88369</v>
      </c>
      <c r="Q19" s="21">
        <f t="shared" si="3"/>
        <v>90225</v>
      </c>
      <c r="R19" s="21">
        <f t="shared" si="3"/>
        <v>265226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813906</v>
      </c>
      <c r="X19" s="21">
        <f t="shared" si="3"/>
        <v>24248862</v>
      </c>
      <c r="Y19" s="21">
        <f t="shared" si="3"/>
        <v>-23434956</v>
      </c>
      <c r="Z19" s="4">
        <f>+IF(X19&lt;&gt;0,+(Y19/X19)*100,0)</f>
        <v>-96.64352908602474</v>
      </c>
      <c r="AA19" s="19">
        <f>SUM(AA20:AA23)</f>
        <v>32331806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>
        <v>24180</v>
      </c>
      <c r="D22" s="25"/>
      <c r="E22" s="26"/>
      <c r="F22" s="27"/>
      <c r="G22" s="27">
        <v>1071</v>
      </c>
      <c r="H22" s="27">
        <v>755</v>
      </c>
      <c r="I22" s="27">
        <v>697</v>
      </c>
      <c r="J22" s="27">
        <v>2523</v>
      </c>
      <c r="K22" s="27">
        <v>819</v>
      </c>
      <c r="L22" s="27">
        <v>1035</v>
      </c>
      <c r="M22" s="27">
        <v>1026</v>
      </c>
      <c r="N22" s="27">
        <v>2880</v>
      </c>
      <c r="O22" s="27">
        <v>924</v>
      </c>
      <c r="P22" s="27">
        <v>737</v>
      </c>
      <c r="Q22" s="27">
        <v>812</v>
      </c>
      <c r="R22" s="27">
        <v>2473</v>
      </c>
      <c r="S22" s="27"/>
      <c r="T22" s="27"/>
      <c r="U22" s="27"/>
      <c r="V22" s="27"/>
      <c r="W22" s="27">
        <v>7876</v>
      </c>
      <c r="X22" s="27"/>
      <c r="Y22" s="27">
        <v>7876</v>
      </c>
      <c r="Z22" s="7"/>
      <c r="AA22" s="25"/>
    </row>
    <row r="23" spans="1:27" ht="12.75">
      <c r="A23" s="5" t="s">
        <v>49</v>
      </c>
      <c r="B23" s="3"/>
      <c r="C23" s="22">
        <v>3191750</v>
      </c>
      <c r="D23" s="22"/>
      <c r="E23" s="23">
        <v>32331806</v>
      </c>
      <c r="F23" s="24">
        <v>32331806</v>
      </c>
      <c r="G23" s="24">
        <v>92001</v>
      </c>
      <c r="H23" s="24">
        <v>94117</v>
      </c>
      <c r="I23" s="24">
        <v>87967</v>
      </c>
      <c r="J23" s="24">
        <v>274085</v>
      </c>
      <c r="K23" s="24">
        <v>92068</v>
      </c>
      <c r="L23" s="24">
        <v>91673</v>
      </c>
      <c r="M23" s="24">
        <v>85451</v>
      </c>
      <c r="N23" s="24">
        <v>269192</v>
      </c>
      <c r="O23" s="24">
        <v>85708</v>
      </c>
      <c r="P23" s="24">
        <v>87632</v>
      </c>
      <c r="Q23" s="24">
        <v>89413</v>
      </c>
      <c r="R23" s="24">
        <v>262753</v>
      </c>
      <c r="S23" s="24"/>
      <c r="T23" s="24"/>
      <c r="U23" s="24"/>
      <c r="V23" s="24"/>
      <c r="W23" s="24">
        <v>806030</v>
      </c>
      <c r="X23" s="24">
        <v>24248862</v>
      </c>
      <c r="Y23" s="24">
        <v>-23442832</v>
      </c>
      <c r="Z23" s="6">
        <v>-96.68</v>
      </c>
      <c r="AA23" s="22">
        <v>32331806</v>
      </c>
    </row>
    <row r="24" spans="1:27" ht="12.75">
      <c r="A24" s="2" t="s">
        <v>50</v>
      </c>
      <c r="B24" s="8" t="s">
        <v>51</v>
      </c>
      <c r="C24" s="19"/>
      <c r="D24" s="19"/>
      <c r="E24" s="20">
        <v>20931112</v>
      </c>
      <c r="F24" s="21">
        <v>20921112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15690834</v>
      </c>
      <c r="Y24" s="21">
        <v>-15690834</v>
      </c>
      <c r="Z24" s="4">
        <v>-100</v>
      </c>
      <c r="AA24" s="19">
        <v>20921112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189212748</v>
      </c>
      <c r="D25" s="40">
        <f>+D5+D9+D15+D19+D24</f>
        <v>0</v>
      </c>
      <c r="E25" s="41">
        <f t="shared" si="4"/>
        <v>252230200</v>
      </c>
      <c r="F25" s="42">
        <f t="shared" si="4"/>
        <v>287739777</v>
      </c>
      <c r="G25" s="42">
        <f t="shared" si="4"/>
        <v>87591264</v>
      </c>
      <c r="H25" s="42">
        <f t="shared" si="4"/>
        <v>5401830</v>
      </c>
      <c r="I25" s="42">
        <f t="shared" si="4"/>
        <v>890961</v>
      </c>
      <c r="J25" s="42">
        <f t="shared" si="4"/>
        <v>93884055</v>
      </c>
      <c r="K25" s="42">
        <f t="shared" si="4"/>
        <v>808180</v>
      </c>
      <c r="L25" s="42">
        <f t="shared" si="4"/>
        <v>10261776</v>
      </c>
      <c r="M25" s="42">
        <f t="shared" si="4"/>
        <v>50289823</v>
      </c>
      <c r="N25" s="42">
        <f t="shared" si="4"/>
        <v>61359779</v>
      </c>
      <c r="O25" s="42">
        <f t="shared" si="4"/>
        <v>817352</v>
      </c>
      <c r="P25" s="42">
        <f t="shared" si="4"/>
        <v>1777500</v>
      </c>
      <c r="Q25" s="42">
        <f t="shared" si="4"/>
        <v>50348688</v>
      </c>
      <c r="R25" s="42">
        <f t="shared" si="4"/>
        <v>52943540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208187374</v>
      </c>
      <c r="X25" s="42">
        <f t="shared" si="4"/>
        <v>215804961</v>
      </c>
      <c r="Y25" s="42">
        <f t="shared" si="4"/>
        <v>-7617587</v>
      </c>
      <c r="Z25" s="43">
        <f>+IF(X25&lt;&gt;0,+(Y25/X25)*100,0)</f>
        <v>-3.529847953773407</v>
      </c>
      <c r="AA25" s="40">
        <f>+AA5+AA9+AA15+AA19+AA24</f>
        <v>287739777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137232301</v>
      </c>
      <c r="D28" s="19">
        <f>SUM(D29:D31)</f>
        <v>0</v>
      </c>
      <c r="E28" s="20">
        <f t="shared" si="5"/>
        <v>161163099</v>
      </c>
      <c r="F28" s="21">
        <f t="shared" si="5"/>
        <v>159713633</v>
      </c>
      <c r="G28" s="21">
        <f t="shared" si="5"/>
        <v>11248503</v>
      </c>
      <c r="H28" s="21">
        <f t="shared" si="5"/>
        <v>8115629</v>
      </c>
      <c r="I28" s="21">
        <f t="shared" si="5"/>
        <v>8159673</v>
      </c>
      <c r="J28" s="21">
        <f t="shared" si="5"/>
        <v>27523805</v>
      </c>
      <c r="K28" s="21">
        <f t="shared" si="5"/>
        <v>8433122</v>
      </c>
      <c r="L28" s="21">
        <f t="shared" si="5"/>
        <v>7979634</v>
      </c>
      <c r="M28" s="21">
        <f t="shared" si="5"/>
        <v>7947341</v>
      </c>
      <c r="N28" s="21">
        <f t="shared" si="5"/>
        <v>24360097</v>
      </c>
      <c r="O28" s="21">
        <f t="shared" si="5"/>
        <v>6169036</v>
      </c>
      <c r="P28" s="21">
        <f t="shared" si="5"/>
        <v>7530050</v>
      </c>
      <c r="Q28" s="21">
        <f t="shared" si="5"/>
        <v>6912220</v>
      </c>
      <c r="R28" s="21">
        <f t="shared" si="5"/>
        <v>20611306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72495208</v>
      </c>
      <c r="X28" s="21">
        <f t="shared" si="5"/>
        <v>119786364</v>
      </c>
      <c r="Y28" s="21">
        <f t="shared" si="5"/>
        <v>-47291156</v>
      </c>
      <c r="Z28" s="4">
        <f>+IF(X28&lt;&gt;0,+(Y28/X28)*100,0)</f>
        <v>-39.47958216679822</v>
      </c>
      <c r="AA28" s="19">
        <f>SUM(AA29:AA31)</f>
        <v>159713633</v>
      </c>
    </row>
    <row r="29" spans="1:27" ht="12.75">
      <c r="A29" s="5" t="s">
        <v>32</v>
      </c>
      <c r="B29" s="3"/>
      <c r="C29" s="22">
        <v>39546848</v>
      </c>
      <c r="D29" s="22"/>
      <c r="E29" s="23">
        <v>39824333</v>
      </c>
      <c r="F29" s="24">
        <v>41599685</v>
      </c>
      <c r="G29" s="24">
        <v>6079519</v>
      </c>
      <c r="H29" s="24">
        <v>3408466</v>
      </c>
      <c r="I29" s="24">
        <v>3263034</v>
      </c>
      <c r="J29" s="24">
        <v>12751019</v>
      </c>
      <c r="K29" s="24">
        <v>3463640</v>
      </c>
      <c r="L29" s="24">
        <v>3245493</v>
      </c>
      <c r="M29" s="24">
        <v>2762179</v>
      </c>
      <c r="N29" s="24">
        <v>9471312</v>
      </c>
      <c r="O29" s="24">
        <v>2954479</v>
      </c>
      <c r="P29" s="24">
        <v>3179589</v>
      </c>
      <c r="Q29" s="24">
        <v>3759662</v>
      </c>
      <c r="R29" s="24">
        <v>9893730</v>
      </c>
      <c r="S29" s="24"/>
      <c r="T29" s="24"/>
      <c r="U29" s="24"/>
      <c r="V29" s="24"/>
      <c r="W29" s="24">
        <v>32116061</v>
      </c>
      <c r="X29" s="24">
        <v>31200147</v>
      </c>
      <c r="Y29" s="24">
        <v>915914</v>
      </c>
      <c r="Z29" s="6">
        <v>2.94</v>
      </c>
      <c r="AA29" s="22">
        <v>41599685</v>
      </c>
    </row>
    <row r="30" spans="1:27" ht="12.75">
      <c r="A30" s="5" t="s">
        <v>33</v>
      </c>
      <c r="B30" s="3"/>
      <c r="C30" s="25">
        <v>96863880</v>
      </c>
      <c r="D30" s="25"/>
      <c r="E30" s="26">
        <v>120658766</v>
      </c>
      <c r="F30" s="27">
        <v>117368698</v>
      </c>
      <c r="G30" s="27">
        <v>5147346</v>
      </c>
      <c r="H30" s="27">
        <v>4655777</v>
      </c>
      <c r="I30" s="27">
        <v>4785151</v>
      </c>
      <c r="J30" s="27">
        <v>14588274</v>
      </c>
      <c r="K30" s="27">
        <v>4950319</v>
      </c>
      <c r="L30" s="27">
        <v>4709951</v>
      </c>
      <c r="M30" s="27">
        <v>5126365</v>
      </c>
      <c r="N30" s="27">
        <v>14786635</v>
      </c>
      <c r="O30" s="27">
        <v>3176296</v>
      </c>
      <c r="P30" s="27">
        <v>4321291</v>
      </c>
      <c r="Q30" s="27">
        <v>3110679</v>
      </c>
      <c r="R30" s="27">
        <v>10608266</v>
      </c>
      <c r="S30" s="27"/>
      <c r="T30" s="27"/>
      <c r="U30" s="27"/>
      <c r="V30" s="27"/>
      <c r="W30" s="27">
        <v>39983175</v>
      </c>
      <c r="X30" s="27">
        <v>88027254</v>
      </c>
      <c r="Y30" s="27">
        <v>-48044079</v>
      </c>
      <c r="Z30" s="7">
        <v>-54.58</v>
      </c>
      <c r="AA30" s="25">
        <v>117368698</v>
      </c>
    </row>
    <row r="31" spans="1:27" ht="12.75">
      <c r="A31" s="5" t="s">
        <v>34</v>
      </c>
      <c r="B31" s="3"/>
      <c r="C31" s="22">
        <v>821573</v>
      </c>
      <c r="D31" s="22"/>
      <c r="E31" s="23">
        <v>680000</v>
      </c>
      <c r="F31" s="24">
        <v>745250</v>
      </c>
      <c r="G31" s="24">
        <v>21638</v>
      </c>
      <c r="H31" s="24">
        <v>51386</v>
      </c>
      <c r="I31" s="24">
        <v>111488</v>
      </c>
      <c r="J31" s="24">
        <v>184512</v>
      </c>
      <c r="K31" s="24">
        <v>19163</v>
      </c>
      <c r="L31" s="24">
        <v>24190</v>
      </c>
      <c r="M31" s="24">
        <v>58797</v>
      </c>
      <c r="N31" s="24">
        <v>102150</v>
      </c>
      <c r="O31" s="24">
        <v>38261</v>
      </c>
      <c r="P31" s="24">
        <v>29170</v>
      </c>
      <c r="Q31" s="24">
        <v>41879</v>
      </c>
      <c r="R31" s="24">
        <v>109310</v>
      </c>
      <c r="S31" s="24"/>
      <c r="T31" s="24"/>
      <c r="U31" s="24"/>
      <c r="V31" s="24"/>
      <c r="W31" s="24">
        <v>395972</v>
      </c>
      <c r="X31" s="24">
        <v>558963</v>
      </c>
      <c r="Y31" s="24">
        <v>-162991</v>
      </c>
      <c r="Z31" s="6">
        <v>-29.16</v>
      </c>
      <c r="AA31" s="22">
        <v>745250</v>
      </c>
    </row>
    <row r="32" spans="1:27" ht="12.75">
      <c r="A32" s="2" t="s">
        <v>35</v>
      </c>
      <c r="B32" s="3"/>
      <c r="C32" s="19">
        <f aca="true" t="shared" si="6" ref="C32:Y32">SUM(C33:C37)</f>
        <v>23566922</v>
      </c>
      <c r="D32" s="19">
        <f>SUM(D33:D37)</f>
        <v>0</v>
      </c>
      <c r="E32" s="20">
        <f t="shared" si="6"/>
        <v>17053365</v>
      </c>
      <c r="F32" s="21">
        <f t="shared" si="6"/>
        <v>17999961</v>
      </c>
      <c r="G32" s="21">
        <f t="shared" si="6"/>
        <v>2403865</v>
      </c>
      <c r="H32" s="21">
        <f t="shared" si="6"/>
        <v>1827673</v>
      </c>
      <c r="I32" s="21">
        <f t="shared" si="6"/>
        <v>2005415</v>
      </c>
      <c r="J32" s="21">
        <f t="shared" si="6"/>
        <v>6236953</v>
      </c>
      <c r="K32" s="21">
        <f t="shared" si="6"/>
        <v>2221460</v>
      </c>
      <c r="L32" s="21">
        <f t="shared" si="6"/>
        <v>1346244</v>
      </c>
      <c r="M32" s="21">
        <f t="shared" si="6"/>
        <v>1350952</v>
      </c>
      <c r="N32" s="21">
        <f t="shared" si="6"/>
        <v>4918656</v>
      </c>
      <c r="O32" s="21">
        <f t="shared" si="6"/>
        <v>1991566</v>
      </c>
      <c r="P32" s="21">
        <f t="shared" si="6"/>
        <v>1256457</v>
      </c>
      <c r="Q32" s="21">
        <f t="shared" si="6"/>
        <v>1318719</v>
      </c>
      <c r="R32" s="21">
        <f t="shared" si="6"/>
        <v>4566742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15722351</v>
      </c>
      <c r="X32" s="21">
        <f t="shared" si="6"/>
        <v>13500207</v>
      </c>
      <c r="Y32" s="21">
        <f t="shared" si="6"/>
        <v>2222144</v>
      </c>
      <c r="Z32" s="4">
        <f>+IF(X32&lt;&gt;0,+(Y32/X32)*100,0)</f>
        <v>16.460073538131674</v>
      </c>
      <c r="AA32" s="19">
        <f>SUM(AA33:AA37)</f>
        <v>17999961</v>
      </c>
    </row>
    <row r="33" spans="1:27" ht="12.75">
      <c r="A33" s="5" t="s">
        <v>36</v>
      </c>
      <c r="B33" s="3"/>
      <c r="C33" s="22">
        <v>18871247</v>
      </c>
      <c r="D33" s="22"/>
      <c r="E33" s="23">
        <v>12052305</v>
      </c>
      <c r="F33" s="24">
        <v>12896555</v>
      </c>
      <c r="G33" s="24">
        <v>2837222</v>
      </c>
      <c r="H33" s="24">
        <v>1349547</v>
      </c>
      <c r="I33" s="24">
        <v>1528964</v>
      </c>
      <c r="J33" s="24">
        <v>5715733</v>
      </c>
      <c r="K33" s="24">
        <v>1710363</v>
      </c>
      <c r="L33" s="24">
        <v>968973</v>
      </c>
      <c r="M33" s="24">
        <v>1057777</v>
      </c>
      <c r="N33" s="24">
        <v>3737113</v>
      </c>
      <c r="O33" s="24">
        <v>1600588</v>
      </c>
      <c r="P33" s="24">
        <v>869224</v>
      </c>
      <c r="Q33" s="24">
        <v>874356</v>
      </c>
      <c r="R33" s="24">
        <v>3344168</v>
      </c>
      <c r="S33" s="24"/>
      <c r="T33" s="24"/>
      <c r="U33" s="24"/>
      <c r="V33" s="24"/>
      <c r="W33" s="24">
        <v>12797014</v>
      </c>
      <c r="X33" s="24">
        <v>9672597</v>
      </c>
      <c r="Y33" s="24">
        <v>3124417</v>
      </c>
      <c r="Z33" s="6">
        <v>32.3</v>
      </c>
      <c r="AA33" s="22">
        <v>12896555</v>
      </c>
    </row>
    <row r="34" spans="1:27" ht="12.75">
      <c r="A34" s="5" t="s">
        <v>37</v>
      </c>
      <c r="B34" s="3"/>
      <c r="C34" s="22"/>
      <c r="D34" s="22"/>
      <c r="E34" s="23">
        <v>150000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4695675</v>
      </c>
      <c r="D35" s="22"/>
      <c r="E35" s="23">
        <v>4851060</v>
      </c>
      <c r="F35" s="24">
        <v>5103406</v>
      </c>
      <c r="G35" s="24">
        <v>-433357</v>
      </c>
      <c r="H35" s="24">
        <v>478126</v>
      </c>
      <c r="I35" s="24">
        <v>476451</v>
      </c>
      <c r="J35" s="24">
        <v>521220</v>
      </c>
      <c r="K35" s="24">
        <v>511097</v>
      </c>
      <c r="L35" s="24">
        <v>377271</v>
      </c>
      <c r="M35" s="24">
        <v>293175</v>
      </c>
      <c r="N35" s="24">
        <v>1181543</v>
      </c>
      <c r="O35" s="24">
        <v>390978</v>
      </c>
      <c r="P35" s="24">
        <v>387233</v>
      </c>
      <c r="Q35" s="24">
        <v>444363</v>
      </c>
      <c r="R35" s="24">
        <v>1222574</v>
      </c>
      <c r="S35" s="24"/>
      <c r="T35" s="24"/>
      <c r="U35" s="24"/>
      <c r="V35" s="24"/>
      <c r="W35" s="24">
        <v>2925337</v>
      </c>
      <c r="X35" s="24">
        <v>3827610</v>
      </c>
      <c r="Y35" s="24">
        <v>-902273</v>
      </c>
      <c r="Z35" s="6">
        <v>-23.57</v>
      </c>
      <c r="AA35" s="22">
        <v>5103406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40125031</v>
      </c>
      <c r="D38" s="19">
        <f>SUM(D39:D41)</f>
        <v>0</v>
      </c>
      <c r="E38" s="20">
        <f t="shared" si="7"/>
        <v>33617474</v>
      </c>
      <c r="F38" s="21">
        <f t="shared" si="7"/>
        <v>34490864</v>
      </c>
      <c r="G38" s="21">
        <f t="shared" si="7"/>
        <v>2756289</v>
      </c>
      <c r="H38" s="21">
        <f t="shared" si="7"/>
        <v>3307261</v>
      </c>
      <c r="I38" s="21">
        <f t="shared" si="7"/>
        <v>2708715</v>
      </c>
      <c r="J38" s="21">
        <f t="shared" si="7"/>
        <v>8772265</v>
      </c>
      <c r="K38" s="21">
        <f t="shared" si="7"/>
        <v>2219704</v>
      </c>
      <c r="L38" s="21">
        <f t="shared" si="7"/>
        <v>2281786</v>
      </c>
      <c r="M38" s="21">
        <f t="shared" si="7"/>
        <v>2095636</v>
      </c>
      <c r="N38" s="21">
        <f t="shared" si="7"/>
        <v>6597126</v>
      </c>
      <c r="O38" s="21">
        <f t="shared" si="7"/>
        <v>2378609</v>
      </c>
      <c r="P38" s="21">
        <f t="shared" si="7"/>
        <v>2414532</v>
      </c>
      <c r="Q38" s="21">
        <f t="shared" si="7"/>
        <v>2841904</v>
      </c>
      <c r="R38" s="21">
        <f t="shared" si="7"/>
        <v>7635045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23004436</v>
      </c>
      <c r="X38" s="21">
        <f t="shared" si="7"/>
        <v>25868484</v>
      </c>
      <c r="Y38" s="21">
        <f t="shared" si="7"/>
        <v>-2864048</v>
      </c>
      <c r="Z38" s="4">
        <f>+IF(X38&lt;&gt;0,+(Y38/X38)*100,0)</f>
        <v>-11.07157265188018</v>
      </c>
      <c r="AA38" s="19">
        <f>SUM(AA39:AA41)</f>
        <v>34490864</v>
      </c>
    </row>
    <row r="39" spans="1:27" ht="12.75">
      <c r="A39" s="5" t="s">
        <v>42</v>
      </c>
      <c r="B39" s="3"/>
      <c r="C39" s="22">
        <v>7757643</v>
      </c>
      <c r="D39" s="22"/>
      <c r="E39" s="23">
        <v>14279330</v>
      </c>
      <c r="F39" s="24">
        <v>14577856</v>
      </c>
      <c r="G39" s="24">
        <v>2200144</v>
      </c>
      <c r="H39" s="24">
        <v>1355094</v>
      </c>
      <c r="I39" s="24">
        <v>865429</v>
      </c>
      <c r="J39" s="24">
        <v>4420667</v>
      </c>
      <c r="K39" s="24">
        <v>900248</v>
      </c>
      <c r="L39" s="24">
        <v>728442</v>
      </c>
      <c r="M39" s="24">
        <v>774359</v>
      </c>
      <c r="N39" s="24">
        <v>2403049</v>
      </c>
      <c r="O39" s="24">
        <v>525598</v>
      </c>
      <c r="P39" s="24">
        <v>631412</v>
      </c>
      <c r="Q39" s="24">
        <v>1242964</v>
      </c>
      <c r="R39" s="24">
        <v>2399974</v>
      </c>
      <c r="S39" s="24"/>
      <c r="T39" s="24"/>
      <c r="U39" s="24"/>
      <c r="V39" s="24"/>
      <c r="W39" s="24">
        <v>9223690</v>
      </c>
      <c r="X39" s="24">
        <v>10933596</v>
      </c>
      <c r="Y39" s="24">
        <v>-1709906</v>
      </c>
      <c r="Z39" s="6">
        <v>-15.64</v>
      </c>
      <c r="AA39" s="22">
        <v>14577856</v>
      </c>
    </row>
    <row r="40" spans="1:27" ht="12.75">
      <c r="A40" s="5" t="s">
        <v>43</v>
      </c>
      <c r="B40" s="3"/>
      <c r="C40" s="22">
        <v>32367388</v>
      </c>
      <c r="D40" s="22"/>
      <c r="E40" s="23">
        <v>19338144</v>
      </c>
      <c r="F40" s="24">
        <v>19913008</v>
      </c>
      <c r="G40" s="24">
        <v>556145</v>
      </c>
      <c r="H40" s="24">
        <v>1952167</v>
      </c>
      <c r="I40" s="24">
        <v>1843286</v>
      </c>
      <c r="J40" s="24">
        <v>4351598</v>
      </c>
      <c r="K40" s="24">
        <v>1319456</v>
      </c>
      <c r="L40" s="24">
        <v>1553344</v>
      </c>
      <c r="M40" s="24">
        <v>1321277</v>
      </c>
      <c r="N40" s="24">
        <v>4194077</v>
      </c>
      <c r="O40" s="24">
        <v>1853011</v>
      </c>
      <c r="P40" s="24">
        <v>1783120</v>
      </c>
      <c r="Q40" s="24">
        <v>1598940</v>
      </c>
      <c r="R40" s="24">
        <v>5235071</v>
      </c>
      <c r="S40" s="24"/>
      <c r="T40" s="24"/>
      <c r="U40" s="24"/>
      <c r="V40" s="24"/>
      <c r="W40" s="24">
        <v>13780746</v>
      </c>
      <c r="X40" s="24">
        <v>14934888</v>
      </c>
      <c r="Y40" s="24">
        <v>-1154142</v>
      </c>
      <c r="Z40" s="6">
        <v>-7.73</v>
      </c>
      <c r="AA40" s="22">
        <v>19913008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16776319</v>
      </c>
      <c r="D42" s="19">
        <f>SUM(D43:D46)</f>
        <v>0</v>
      </c>
      <c r="E42" s="20">
        <f t="shared" si="8"/>
        <v>20058812</v>
      </c>
      <c r="F42" s="21">
        <f t="shared" si="8"/>
        <v>21780465</v>
      </c>
      <c r="G42" s="21">
        <f t="shared" si="8"/>
        <v>-505021</v>
      </c>
      <c r="H42" s="21">
        <f t="shared" si="8"/>
        <v>1529097</v>
      </c>
      <c r="I42" s="21">
        <f t="shared" si="8"/>
        <v>1749015</v>
      </c>
      <c r="J42" s="21">
        <f t="shared" si="8"/>
        <v>2773091</v>
      </c>
      <c r="K42" s="21">
        <f t="shared" si="8"/>
        <v>1611865</v>
      </c>
      <c r="L42" s="21">
        <f t="shared" si="8"/>
        <v>1586945</v>
      </c>
      <c r="M42" s="21">
        <f t="shared" si="8"/>
        <v>1713926</v>
      </c>
      <c r="N42" s="21">
        <f t="shared" si="8"/>
        <v>4912736</v>
      </c>
      <c r="O42" s="21">
        <f t="shared" si="8"/>
        <v>1689970</v>
      </c>
      <c r="P42" s="21">
        <f t="shared" si="8"/>
        <v>2008999</v>
      </c>
      <c r="Q42" s="21">
        <f t="shared" si="8"/>
        <v>2182389</v>
      </c>
      <c r="R42" s="21">
        <f t="shared" si="8"/>
        <v>5881358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13567185</v>
      </c>
      <c r="X42" s="21">
        <f t="shared" si="8"/>
        <v>16335495</v>
      </c>
      <c r="Y42" s="21">
        <f t="shared" si="8"/>
        <v>-2768310</v>
      </c>
      <c r="Z42" s="4">
        <f>+IF(X42&lt;&gt;0,+(Y42/X42)*100,0)</f>
        <v>-16.946593904867896</v>
      </c>
      <c r="AA42" s="19">
        <f>SUM(AA43:AA46)</f>
        <v>21780465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16776319</v>
      </c>
      <c r="D46" s="22"/>
      <c r="E46" s="23">
        <v>20058812</v>
      </c>
      <c r="F46" s="24">
        <v>21780465</v>
      </c>
      <c r="G46" s="24">
        <v>-505021</v>
      </c>
      <c r="H46" s="24">
        <v>1529097</v>
      </c>
      <c r="I46" s="24">
        <v>1749015</v>
      </c>
      <c r="J46" s="24">
        <v>2773091</v>
      </c>
      <c r="K46" s="24">
        <v>1611865</v>
      </c>
      <c r="L46" s="24">
        <v>1586945</v>
      </c>
      <c r="M46" s="24">
        <v>1713926</v>
      </c>
      <c r="N46" s="24">
        <v>4912736</v>
      </c>
      <c r="O46" s="24">
        <v>1689970</v>
      </c>
      <c r="P46" s="24">
        <v>2008999</v>
      </c>
      <c r="Q46" s="24">
        <v>2182389</v>
      </c>
      <c r="R46" s="24">
        <v>5881358</v>
      </c>
      <c r="S46" s="24"/>
      <c r="T46" s="24"/>
      <c r="U46" s="24"/>
      <c r="V46" s="24"/>
      <c r="W46" s="24">
        <v>13567185</v>
      </c>
      <c r="X46" s="24">
        <v>16335495</v>
      </c>
      <c r="Y46" s="24">
        <v>-2768310</v>
      </c>
      <c r="Z46" s="6">
        <v>-16.95</v>
      </c>
      <c r="AA46" s="22">
        <v>21780465</v>
      </c>
    </row>
    <row r="47" spans="1:27" ht="12.75">
      <c r="A47" s="2" t="s">
        <v>50</v>
      </c>
      <c r="B47" s="8" t="s">
        <v>51</v>
      </c>
      <c r="C47" s="19">
        <v>839931</v>
      </c>
      <c r="D47" s="19"/>
      <c r="E47" s="20">
        <v>1950000</v>
      </c>
      <c r="F47" s="21">
        <v>2086000</v>
      </c>
      <c r="G47" s="21">
        <v>55237</v>
      </c>
      <c r="H47" s="21">
        <v>3200</v>
      </c>
      <c r="I47" s="21">
        <v>87056</v>
      </c>
      <c r="J47" s="21">
        <v>145493</v>
      </c>
      <c r="K47" s="21">
        <v>173937</v>
      </c>
      <c r="L47" s="21">
        <v>1007032</v>
      </c>
      <c r="M47" s="21">
        <v>16970</v>
      </c>
      <c r="N47" s="21">
        <v>1197939</v>
      </c>
      <c r="O47" s="21"/>
      <c r="P47" s="21">
        <v>68800</v>
      </c>
      <c r="Q47" s="21">
        <v>129331</v>
      </c>
      <c r="R47" s="21">
        <v>198131</v>
      </c>
      <c r="S47" s="21"/>
      <c r="T47" s="21"/>
      <c r="U47" s="21"/>
      <c r="V47" s="21"/>
      <c r="W47" s="21">
        <v>1541563</v>
      </c>
      <c r="X47" s="21">
        <v>1564560</v>
      </c>
      <c r="Y47" s="21">
        <v>-22997</v>
      </c>
      <c r="Z47" s="4">
        <v>-1.47</v>
      </c>
      <c r="AA47" s="19">
        <v>2086000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218540504</v>
      </c>
      <c r="D48" s="40">
        <f>+D28+D32+D38+D42+D47</f>
        <v>0</v>
      </c>
      <c r="E48" s="41">
        <f t="shared" si="9"/>
        <v>233842750</v>
      </c>
      <c r="F48" s="42">
        <f t="shared" si="9"/>
        <v>236070923</v>
      </c>
      <c r="G48" s="42">
        <f t="shared" si="9"/>
        <v>15958873</v>
      </c>
      <c r="H48" s="42">
        <f t="shared" si="9"/>
        <v>14782860</v>
      </c>
      <c r="I48" s="42">
        <f t="shared" si="9"/>
        <v>14709874</v>
      </c>
      <c r="J48" s="42">
        <f t="shared" si="9"/>
        <v>45451607</v>
      </c>
      <c r="K48" s="42">
        <f t="shared" si="9"/>
        <v>14660088</v>
      </c>
      <c r="L48" s="42">
        <f t="shared" si="9"/>
        <v>14201641</v>
      </c>
      <c r="M48" s="42">
        <f t="shared" si="9"/>
        <v>13124825</v>
      </c>
      <c r="N48" s="42">
        <f t="shared" si="9"/>
        <v>41986554</v>
      </c>
      <c r="O48" s="42">
        <f t="shared" si="9"/>
        <v>12229181</v>
      </c>
      <c r="P48" s="42">
        <f t="shared" si="9"/>
        <v>13278838</v>
      </c>
      <c r="Q48" s="42">
        <f t="shared" si="9"/>
        <v>13384563</v>
      </c>
      <c r="R48" s="42">
        <f t="shared" si="9"/>
        <v>38892582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126330743</v>
      </c>
      <c r="X48" s="42">
        <f t="shared" si="9"/>
        <v>177055110</v>
      </c>
      <c r="Y48" s="42">
        <f t="shared" si="9"/>
        <v>-50724367</v>
      </c>
      <c r="Z48" s="43">
        <f>+IF(X48&lt;&gt;0,+(Y48/X48)*100,0)</f>
        <v>-28.648914453810452</v>
      </c>
      <c r="AA48" s="40">
        <f>+AA28+AA32+AA38+AA42+AA47</f>
        <v>236070923</v>
      </c>
    </row>
    <row r="49" spans="1:27" ht="12.75">
      <c r="A49" s="14" t="s">
        <v>96</v>
      </c>
      <c r="B49" s="15"/>
      <c r="C49" s="44">
        <f aca="true" t="shared" si="10" ref="C49:Y49">+C25-C48</f>
        <v>-29327756</v>
      </c>
      <c r="D49" s="44">
        <f>+D25-D48</f>
        <v>0</v>
      </c>
      <c r="E49" s="45">
        <f t="shared" si="10"/>
        <v>18387450</v>
      </c>
      <c r="F49" s="46">
        <f t="shared" si="10"/>
        <v>51668854</v>
      </c>
      <c r="G49" s="46">
        <f t="shared" si="10"/>
        <v>71632391</v>
      </c>
      <c r="H49" s="46">
        <f t="shared" si="10"/>
        <v>-9381030</v>
      </c>
      <c r="I49" s="46">
        <f t="shared" si="10"/>
        <v>-13818913</v>
      </c>
      <c r="J49" s="46">
        <f t="shared" si="10"/>
        <v>48432448</v>
      </c>
      <c r="K49" s="46">
        <f t="shared" si="10"/>
        <v>-13851908</v>
      </c>
      <c r="L49" s="46">
        <f t="shared" si="10"/>
        <v>-3939865</v>
      </c>
      <c r="M49" s="46">
        <f t="shared" si="10"/>
        <v>37164998</v>
      </c>
      <c r="N49" s="46">
        <f t="shared" si="10"/>
        <v>19373225</v>
      </c>
      <c r="O49" s="46">
        <f t="shared" si="10"/>
        <v>-11411829</v>
      </c>
      <c r="P49" s="46">
        <f t="shared" si="10"/>
        <v>-11501338</v>
      </c>
      <c r="Q49" s="46">
        <f t="shared" si="10"/>
        <v>36964125</v>
      </c>
      <c r="R49" s="46">
        <f t="shared" si="10"/>
        <v>14050958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81856631</v>
      </c>
      <c r="X49" s="46">
        <f>IF(F25=F48,0,X25-X48)</f>
        <v>38749851</v>
      </c>
      <c r="Y49" s="46">
        <f t="shared" si="10"/>
        <v>43106780</v>
      </c>
      <c r="Z49" s="47">
        <f>+IF(X49&lt;&gt;0,+(Y49/X49)*100,0)</f>
        <v>111.2437309758946</v>
      </c>
      <c r="AA49" s="44">
        <f>+AA25-AA48</f>
        <v>51668854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71760246</v>
      </c>
      <c r="D5" s="19">
        <f>SUM(D6:D8)</f>
        <v>0</v>
      </c>
      <c r="E5" s="20">
        <f t="shared" si="0"/>
        <v>80303021</v>
      </c>
      <c r="F5" s="21">
        <f t="shared" si="0"/>
        <v>88189881</v>
      </c>
      <c r="G5" s="21">
        <f t="shared" si="0"/>
        <v>6540142</v>
      </c>
      <c r="H5" s="21">
        <f t="shared" si="0"/>
        <v>30080109</v>
      </c>
      <c r="I5" s="21">
        <f t="shared" si="0"/>
        <v>0</v>
      </c>
      <c r="J5" s="21">
        <f t="shared" si="0"/>
        <v>36620251</v>
      </c>
      <c r="K5" s="21">
        <f t="shared" si="0"/>
        <v>3173610</v>
      </c>
      <c r="L5" s="21">
        <f t="shared" si="0"/>
        <v>704002</v>
      </c>
      <c r="M5" s="21">
        <f t="shared" si="0"/>
        <v>8722288</v>
      </c>
      <c r="N5" s="21">
        <f t="shared" si="0"/>
        <v>12599900</v>
      </c>
      <c r="O5" s="21">
        <f t="shared" si="0"/>
        <v>742203</v>
      </c>
      <c r="P5" s="21">
        <f t="shared" si="0"/>
        <v>1045767</v>
      </c>
      <c r="Q5" s="21">
        <f t="shared" si="0"/>
        <v>0</v>
      </c>
      <c r="R5" s="21">
        <f t="shared" si="0"/>
        <v>1787970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51008121</v>
      </c>
      <c r="X5" s="21">
        <f t="shared" si="0"/>
        <v>66142404</v>
      </c>
      <c r="Y5" s="21">
        <f t="shared" si="0"/>
        <v>-15134283</v>
      </c>
      <c r="Z5" s="4">
        <f>+IF(X5&lt;&gt;0,+(Y5/X5)*100,0)</f>
        <v>-22.88136215913773</v>
      </c>
      <c r="AA5" s="19">
        <f>SUM(AA6:AA8)</f>
        <v>88189881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71760246</v>
      </c>
      <c r="D7" s="25"/>
      <c r="E7" s="26">
        <v>80303021</v>
      </c>
      <c r="F7" s="27">
        <v>88189881</v>
      </c>
      <c r="G7" s="27">
        <v>6540142</v>
      </c>
      <c r="H7" s="27">
        <v>30080109</v>
      </c>
      <c r="I7" s="27"/>
      <c r="J7" s="27">
        <v>36620251</v>
      </c>
      <c r="K7" s="27">
        <v>3173610</v>
      </c>
      <c r="L7" s="27">
        <v>704002</v>
      </c>
      <c r="M7" s="27">
        <v>8722288</v>
      </c>
      <c r="N7" s="27">
        <v>12599900</v>
      </c>
      <c r="O7" s="27">
        <v>742203</v>
      </c>
      <c r="P7" s="27">
        <v>1045767</v>
      </c>
      <c r="Q7" s="27"/>
      <c r="R7" s="27">
        <v>1787970</v>
      </c>
      <c r="S7" s="27"/>
      <c r="T7" s="27"/>
      <c r="U7" s="27"/>
      <c r="V7" s="27"/>
      <c r="W7" s="27">
        <v>51008121</v>
      </c>
      <c r="X7" s="27">
        <v>66142404</v>
      </c>
      <c r="Y7" s="27">
        <v>-15134283</v>
      </c>
      <c r="Z7" s="7">
        <v>-22.88</v>
      </c>
      <c r="AA7" s="25">
        <v>88189881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2406406</v>
      </c>
      <c r="D9" s="19">
        <f>SUM(D10:D14)</f>
        <v>0</v>
      </c>
      <c r="E9" s="20">
        <f t="shared" si="1"/>
        <v>7410802</v>
      </c>
      <c r="F9" s="21">
        <f t="shared" si="1"/>
        <v>4217843</v>
      </c>
      <c r="G9" s="21">
        <f t="shared" si="1"/>
        <v>71846</v>
      </c>
      <c r="H9" s="21">
        <f t="shared" si="1"/>
        <v>54636</v>
      </c>
      <c r="I9" s="21">
        <f t="shared" si="1"/>
        <v>0</v>
      </c>
      <c r="J9" s="21">
        <f t="shared" si="1"/>
        <v>126482</v>
      </c>
      <c r="K9" s="21">
        <f t="shared" si="1"/>
        <v>232049</v>
      </c>
      <c r="L9" s="21">
        <f t="shared" si="1"/>
        <v>87500</v>
      </c>
      <c r="M9" s="21">
        <f t="shared" si="1"/>
        <v>108192</v>
      </c>
      <c r="N9" s="21">
        <f t="shared" si="1"/>
        <v>427741</v>
      </c>
      <c r="O9" s="21">
        <f t="shared" si="1"/>
        <v>103646</v>
      </c>
      <c r="P9" s="21">
        <f t="shared" si="1"/>
        <v>96155</v>
      </c>
      <c r="Q9" s="21">
        <f t="shared" si="1"/>
        <v>0</v>
      </c>
      <c r="R9" s="21">
        <f t="shared" si="1"/>
        <v>199801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754024</v>
      </c>
      <c r="X9" s="21">
        <f t="shared" si="1"/>
        <v>3163382</v>
      </c>
      <c r="Y9" s="21">
        <f t="shared" si="1"/>
        <v>-2409358</v>
      </c>
      <c r="Z9" s="4">
        <f>+IF(X9&lt;&gt;0,+(Y9/X9)*100,0)</f>
        <v>-76.16399157610431</v>
      </c>
      <c r="AA9" s="19">
        <f>SUM(AA10:AA14)</f>
        <v>4217843</v>
      </c>
    </row>
    <row r="10" spans="1:27" ht="12.75">
      <c r="A10" s="5" t="s">
        <v>36</v>
      </c>
      <c r="B10" s="3"/>
      <c r="C10" s="22">
        <v>474805</v>
      </c>
      <c r="D10" s="22"/>
      <c r="E10" s="23">
        <v>538214</v>
      </c>
      <c r="F10" s="24">
        <v>533031</v>
      </c>
      <c r="G10" s="24">
        <v>5112</v>
      </c>
      <c r="H10" s="24">
        <v>5380</v>
      </c>
      <c r="I10" s="24"/>
      <c r="J10" s="24">
        <v>10492</v>
      </c>
      <c r="K10" s="24">
        <v>13590</v>
      </c>
      <c r="L10" s="24">
        <v>7290</v>
      </c>
      <c r="M10" s="24">
        <v>6020</v>
      </c>
      <c r="N10" s="24">
        <v>26900</v>
      </c>
      <c r="O10" s="24">
        <v>5787</v>
      </c>
      <c r="P10" s="24">
        <v>1120</v>
      </c>
      <c r="Q10" s="24"/>
      <c r="R10" s="24">
        <v>6907</v>
      </c>
      <c r="S10" s="24"/>
      <c r="T10" s="24"/>
      <c r="U10" s="24"/>
      <c r="V10" s="24"/>
      <c r="W10" s="24">
        <v>44299</v>
      </c>
      <c r="X10" s="24">
        <v>399774</v>
      </c>
      <c r="Y10" s="24">
        <v>-355475</v>
      </c>
      <c r="Z10" s="6">
        <v>-88.92</v>
      </c>
      <c r="AA10" s="22">
        <v>533031</v>
      </c>
    </row>
    <row r="11" spans="1:27" ht="12.75">
      <c r="A11" s="5" t="s">
        <v>37</v>
      </c>
      <c r="B11" s="3"/>
      <c r="C11" s="22">
        <v>50</v>
      </c>
      <c r="D11" s="22"/>
      <c r="E11" s="23">
        <v>792</v>
      </c>
      <c r="F11" s="24">
        <v>792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594</v>
      </c>
      <c r="Y11" s="24">
        <v>-594</v>
      </c>
      <c r="Z11" s="6">
        <v>-100</v>
      </c>
      <c r="AA11" s="22">
        <v>792</v>
      </c>
    </row>
    <row r="12" spans="1:27" ht="12.75">
      <c r="A12" s="5" t="s">
        <v>38</v>
      </c>
      <c r="B12" s="3"/>
      <c r="C12" s="22">
        <v>1669058</v>
      </c>
      <c r="D12" s="22"/>
      <c r="E12" s="23">
        <v>6773626</v>
      </c>
      <c r="F12" s="24">
        <v>3543688</v>
      </c>
      <c r="G12" s="24">
        <v>64125</v>
      </c>
      <c r="H12" s="24">
        <v>49256</v>
      </c>
      <c r="I12" s="24"/>
      <c r="J12" s="24">
        <v>113381</v>
      </c>
      <c r="K12" s="24">
        <v>208733</v>
      </c>
      <c r="L12" s="24">
        <v>78036</v>
      </c>
      <c r="M12" s="24">
        <v>101302</v>
      </c>
      <c r="N12" s="24">
        <v>388071</v>
      </c>
      <c r="O12" s="24">
        <v>95033</v>
      </c>
      <c r="P12" s="24">
        <v>94600</v>
      </c>
      <c r="Q12" s="24"/>
      <c r="R12" s="24">
        <v>189633</v>
      </c>
      <c r="S12" s="24"/>
      <c r="T12" s="24"/>
      <c r="U12" s="24"/>
      <c r="V12" s="24"/>
      <c r="W12" s="24">
        <v>691085</v>
      </c>
      <c r="X12" s="24">
        <v>2657764</v>
      </c>
      <c r="Y12" s="24">
        <v>-1966679</v>
      </c>
      <c r="Z12" s="6">
        <v>-74</v>
      </c>
      <c r="AA12" s="22">
        <v>3543688</v>
      </c>
    </row>
    <row r="13" spans="1:27" ht="12.75">
      <c r="A13" s="5" t="s">
        <v>39</v>
      </c>
      <c r="B13" s="3"/>
      <c r="C13" s="22">
        <v>262493</v>
      </c>
      <c r="D13" s="22"/>
      <c r="E13" s="23">
        <v>98170</v>
      </c>
      <c r="F13" s="24">
        <v>140332</v>
      </c>
      <c r="G13" s="24">
        <v>2609</v>
      </c>
      <c r="H13" s="24"/>
      <c r="I13" s="24"/>
      <c r="J13" s="24">
        <v>2609</v>
      </c>
      <c r="K13" s="24">
        <v>9726</v>
      </c>
      <c r="L13" s="24">
        <v>2174</v>
      </c>
      <c r="M13" s="24">
        <v>870</v>
      </c>
      <c r="N13" s="24">
        <v>12770</v>
      </c>
      <c r="O13" s="24">
        <v>2826</v>
      </c>
      <c r="P13" s="24">
        <v>435</v>
      </c>
      <c r="Q13" s="24"/>
      <c r="R13" s="24">
        <v>3261</v>
      </c>
      <c r="S13" s="24"/>
      <c r="T13" s="24"/>
      <c r="U13" s="24"/>
      <c r="V13" s="24"/>
      <c r="W13" s="24">
        <v>18640</v>
      </c>
      <c r="X13" s="24">
        <v>105250</v>
      </c>
      <c r="Y13" s="24">
        <v>-86610</v>
      </c>
      <c r="Z13" s="6">
        <v>-82.29</v>
      </c>
      <c r="AA13" s="22">
        <v>140332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8356664</v>
      </c>
      <c r="D15" s="19">
        <f>SUM(D16:D18)</f>
        <v>0</v>
      </c>
      <c r="E15" s="20">
        <f t="shared" si="2"/>
        <v>28750625</v>
      </c>
      <c r="F15" s="21">
        <f t="shared" si="2"/>
        <v>23037516</v>
      </c>
      <c r="G15" s="21">
        <f t="shared" si="2"/>
        <v>-8741</v>
      </c>
      <c r="H15" s="21">
        <f t="shared" si="2"/>
        <v>0</v>
      </c>
      <c r="I15" s="21">
        <f t="shared" si="2"/>
        <v>0</v>
      </c>
      <c r="J15" s="21">
        <f t="shared" si="2"/>
        <v>-8741</v>
      </c>
      <c r="K15" s="21">
        <f t="shared" si="2"/>
        <v>370000</v>
      </c>
      <c r="L15" s="21">
        <f t="shared" si="2"/>
        <v>0</v>
      </c>
      <c r="M15" s="21">
        <f t="shared" si="2"/>
        <v>666000</v>
      </c>
      <c r="N15" s="21">
        <f t="shared" si="2"/>
        <v>1036000</v>
      </c>
      <c r="O15" s="21">
        <f t="shared" si="2"/>
        <v>0</v>
      </c>
      <c r="P15" s="21">
        <f t="shared" si="2"/>
        <v>444000</v>
      </c>
      <c r="Q15" s="21">
        <f t="shared" si="2"/>
        <v>0</v>
      </c>
      <c r="R15" s="21">
        <f t="shared" si="2"/>
        <v>444000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1471259</v>
      </c>
      <c r="X15" s="21">
        <f t="shared" si="2"/>
        <v>17278140</v>
      </c>
      <c r="Y15" s="21">
        <f t="shared" si="2"/>
        <v>-15806881</v>
      </c>
      <c r="Z15" s="4">
        <f>+IF(X15&lt;&gt;0,+(Y15/X15)*100,0)</f>
        <v>-91.48485311497649</v>
      </c>
      <c r="AA15" s="19">
        <f>SUM(AA16:AA18)</f>
        <v>23037516</v>
      </c>
    </row>
    <row r="16" spans="1:27" ht="12.75">
      <c r="A16" s="5" t="s">
        <v>42</v>
      </c>
      <c r="B16" s="3"/>
      <c r="C16" s="22">
        <v>8149755</v>
      </c>
      <c r="D16" s="22"/>
      <c r="E16" s="23">
        <v>26629061</v>
      </c>
      <c r="F16" s="24">
        <v>21916000</v>
      </c>
      <c r="G16" s="24"/>
      <c r="H16" s="24"/>
      <c r="I16" s="24"/>
      <c r="J16" s="24"/>
      <c r="K16" s="24">
        <v>370000</v>
      </c>
      <c r="L16" s="24"/>
      <c r="M16" s="24">
        <v>666000</v>
      </c>
      <c r="N16" s="24">
        <v>1036000</v>
      </c>
      <c r="O16" s="24"/>
      <c r="P16" s="24">
        <v>444000</v>
      </c>
      <c r="Q16" s="24"/>
      <c r="R16" s="24">
        <v>444000</v>
      </c>
      <c r="S16" s="24"/>
      <c r="T16" s="24"/>
      <c r="U16" s="24"/>
      <c r="V16" s="24"/>
      <c r="W16" s="24">
        <v>1480000</v>
      </c>
      <c r="X16" s="24">
        <v>16437004</v>
      </c>
      <c r="Y16" s="24">
        <v>-14957004</v>
      </c>
      <c r="Z16" s="6">
        <v>-91</v>
      </c>
      <c r="AA16" s="22">
        <v>21916000</v>
      </c>
    </row>
    <row r="17" spans="1:27" ht="12.75">
      <c r="A17" s="5" t="s">
        <v>43</v>
      </c>
      <c r="B17" s="3"/>
      <c r="C17" s="22">
        <v>206909</v>
      </c>
      <c r="D17" s="22"/>
      <c r="E17" s="23">
        <v>2121564</v>
      </c>
      <c r="F17" s="24">
        <v>1121516</v>
      </c>
      <c r="G17" s="24">
        <v>-8741</v>
      </c>
      <c r="H17" s="24"/>
      <c r="I17" s="24"/>
      <c r="J17" s="24">
        <v>-8741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-8741</v>
      </c>
      <c r="X17" s="24">
        <v>841136</v>
      </c>
      <c r="Y17" s="24">
        <v>-849877</v>
      </c>
      <c r="Z17" s="6">
        <v>-101.04</v>
      </c>
      <c r="AA17" s="22">
        <v>1121516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13029073</v>
      </c>
      <c r="D19" s="19">
        <f>SUM(D20:D23)</f>
        <v>0</v>
      </c>
      <c r="E19" s="20">
        <f t="shared" si="3"/>
        <v>11554898</v>
      </c>
      <c r="F19" s="21">
        <f t="shared" si="3"/>
        <v>15042342</v>
      </c>
      <c r="G19" s="21">
        <f t="shared" si="3"/>
        <v>1673499</v>
      </c>
      <c r="H19" s="21">
        <f t="shared" si="3"/>
        <v>1717021</v>
      </c>
      <c r="I19" s="21">
        <f t="shared" si="3"/>
        <v>0</v>
      </c>
      <c r="J19" s="21">
        <f t="shared" si="3"/>
        <v>3390520</v>
      </c>
      <c r="K19" s="21">
        <f t="shared" si="3"/>
        <v>2319957</v>
      </c>
      <c r="L19" s="21">
        <f t="shared" si="3"/>
        <v>1523747</v>
      </c>
      <c r="M19" s="21">
        <f t="shared" si="3"/>
        <v>1030690</v>
      </c>
      <c r="N19" s="21">
        <f t="shared" si="3"/>
        <v>4874394</v>
      </c>
      <c r="O19" s="21">
        <f t="shared" si="3"/>
        <v>1636151</v>
      </c>
      <c r="P19" s="21">
        <f t="shared" si="3"/>
        <v>1325800</v>
      </c>
      <c r="Q19" s="21">
        <f t="shared" si="3"/>
        <v>0</v>
      </c>
      <c r="R19" s="21">
        <f t="shared" si="3"/>
        <v>2961951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11226865</v>
      </c>
      <c r="X19" s="21">
        <f t="shared" si="3"/>
        <v>11281755</v>
      </c>
      <c r="Y19" s="21">
        <f t="shared" si="3"/>
        <v>-54890</v>
      </c>
      <c r="Z19" s="4">
        <f>+IF(X19&lt;&gt;0,+(Y19/X19)*100,0)</f>
        <v>-0.4865377771454884</v>
      </c>
      <c r="AA19" s="19">
        <f>SUM(AA20:AA23)</f>
        <v>15042342</v>
      </c>
    </row>
    <row r="20" spans="1:27" ht="12.75">
      <c r="A20" s="5" t="s">
        <v>46</v>
      </c>
      <c r="B20" s="3"/>
      <c r="C20" s="22">
        <v>7569573</v>
      </c>
      <c r="D20" s="22"/>
      <c r="E20" s="23">
        <v>8023303</v>
      </c>
      <c r="F20" s="24">
        <v>10557778</v>
      </c>
      <c r="G20" s="24">
        <v>1042599</v>
      </c>
      <c r="H20" s="24">
        <v>1108378</v>
      </c>
      <c r="I20" s="24"/>
      <c r="J20" s="24">
        <v>2150977</v>
      </c>
      <c r="K20" s="24">
        <v>1094819</v>
      </c>
      <c r="L20" s="24">
        <v>912842</v>
      </c>
      <c r="M20" s="24">
        <v>425372</v>
      </c>
      <c r="N20" s="24">
        <v>2433033</v>
      </c>
      <c r="O20" s="24">
        <v>1014138</v>
      </c>
      <c r="P20" s="24">
        <v>953135</v>
      </c>
      <c r="Q20" s="24"/>
      <c r="R20" s="24">
        <v>1967273</v>
      </c>
      <c r="S20" s="24"/>
      <c r="T20" s="24"/>
      <c r="U20" s="24"/>
      <c r="V20" s="24"/>
      <c r="W20" s="24">
        <v>6551283</v>
      </c>
      <c r="X20" s="24">
        <v>7918333</v>
      </c>
      <c r="Y20" s="24">
        <v>-1367050</v>
      </c>
      <c r="Z20" s="6">
        <v>-17.26</v>
      </c>
      <c r="AA20" s="22">
        <v>10557778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5459500</v>
      </c>
      <c r="D23" s="22"/>
      <c r="E23" s="23">
        <v>3531595</v>
      </c>
      <c r="F23" s="24">
        <v>4484564</v>
      </c>
      <c r="G23" s="24">
        <v>630900</v>
      </c>
      <c r="H23" s="24">
        <v>608643</v>
      </c>
      <c r="I23" s="24"/>
      <c r="J23" s="24">
        <v>1239543</v>
      </c>
      <c r="K23" s="24">
        <v>1225138</v>
      </c>
      <c r="L23" s="24">
        <v>610905</v>
      </c>
      <c r="M23" s="24">
        <v>605318</v>
      </c>
      <c r="N23" s="24">
        <v>2441361</v>
      </c>
      <c r="O23" s="24">
        <v>622013</v>
      </c>
      <c r="P23" s="24">
        <v>372665</v>
      </c>
      <c r="Q23" s="24"/>
      <c r="R23" s="24">
        <v>994678</v>
      </c>
      <c r="S23" s="24"/>
      <c r="T23" s="24"/>
      <c r="U23" s="24"/>
      <c r="V23" s="24"/>
      <c r="W23" s="24">
        <v>4675582</v>
      </c>
      <c r="X23" s="24">
        <v>3363422</v>
      </c>
      <c r="Y23" s="24">
        <v>1312160</v>
      </c>
      <c r="Z23" s="6">
        <v>39.01</v>
      </c>
      <c r="AA23" s="22">
        <v>4484564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95552389</v>
      </c>
      <c r="D25" s="40">
        <f>+D5+D9+D15+D19+D24</f>
        <v>0</v>
      </c>
      <c r="E25" s="41">
        <f t="shared" si="4"/>
        <v>128019346</v>
      </c>
      <c r="F25" s="42">
        <f t="shared" si="4"/>
        <v>130487582</v>
      </c>
      <c r="G25" s="42">
        <f t="shared" si="4"/>
        <v>8276746</v>
      </c>
      <c r="H25" s="42">
        <f t="shared" si="4"/>
        <v>31851766</v>
      </c>
      <c r="I25" s="42">
        <f t="shared" si="4"/>
        <v>0</v>
      </c>
      <c r="J25" s="42">
        <f t="shared" si="4"/>
        <v>40128512</v>
      </c>
      <c r="K25" s="42">
        <f t="shared" si="4"/>
        <v>6095616</v>
      </c>
      <c r="L25" s="42">
        <f t="shared" si="4"/>
        <v>2315249</v>
      </c>
      <c r="M25" s="42">
        <f t="shared" si="4"/>
        <v>10527170</v>
      </c>
      <c r="N25" s="42">
        <f t="shared" si="4"/>
        <v>18938035</v>
      </c>
      <c r="O25" s="42">
        <f t="shared" si="4"/>
        <v>2482000</v>
      </c>
      <c r="P25" s="42">
        <f t="shared" si="4"/>
        <v>2911722</v>
      </c>
      <c r="Q25" s="42">
        <f t="shared" si="4"/>
        <v>0</v>
      </c>
      <c r="R25" s="42">
        <f t="shared" si="4"/>
        <v>5393722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64460269</v>
      </c>
      <c r="X25" s="42">
        <f t="shared" si="4"/>
        <v>97865681</v>
      </c>
      <c r="Y25" s="42">
        <f t="shared" si="4"/>
        <v>-33405412</v>
      </c>
      <c r="Z25" s="43">
        <f>+IF(X25&lt;&gt;0,+(Y25/X25)*100,0)</f>
        <v>-34.13393914869912</v>
      </c>
      <c r="AA25" s="40">
        <f>+AA5+AA9+AA15+AA19+AA24</f>
        <v>130487582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54418078</v>
      </c>
      <c r="D28" s="19">
        <f>SUM(D29:D31)</f>
        <v>0</v>
      </c>
      <c r="E28" s="20">
        <f t="shared" si="5"/>
        <v>47287814</v>
      </c>
      <c r="F28" s="21">
        <f t="shared" si="5"/>
        <v>44562195</v>
      </c>
      <c r="G28" s="21">
        <f t="shared" si="5"/>
        <v>4136938</v>
      </c>
      <c r="H28" s="21">
        <f t="shared" si="5"/>
        <v>2516731</v>
      </c>
      <c r="I28" s="21">
        <f t="shared" si="5"/>
        <v>0</v>
      </c>
      <c r="J28" s="21">
        <f t="shared" si="5"/>
        <v>6653669</v>
      </c>
      <c r="K28" s="21">
        <f t="shared" si="5"/>
        <v>5940693</v>
      </c>
      <c r="L28" s="21">
        <f t="shared" si="5"/>
        <v>3998085</v>
      </c>
      <c r="M28" s="21">
        <f t="shared" si="5"/>
        <v>4798283</v>
      </c>
      <c r="N28" s="21">
        <f t="shared" si="5"/>
        <v>14737061</v>
      </c>
      <c r="O28" s="21">
        <f t="shared" si="5"/>
        <v>2757658</v>
      </c>
      <c r="P28" s="21">
        <f t="shared" si="5"/>
        <v>4005001</v>
      </c>
      <c r="Q28" s="21">
        <f t="shared" si="5"/>
        <v>0</v>
      </c>
      <c r="R28" s="21">
        <f t="shared" si="5"/>
        <v>6762659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28153389</v>
      </c>
      <c r="X28" s="21">
        <f t="shared" si="5"/>
        <v>33421644</v>
      </c>
      <c r="Y28" s="21">
        <f t="shared" si="5"/>
        <v>-5268255</v>
      </c>
      <c r="Z28" s="4">
        <f>+IF(X28&lt;&gt;0,+(Y28/X28)*100,0)</f>
        <v>-15.763003758881519</v>
      </c>
      <c r="AA28" s="19">
        <f>SUM(AA29:AA31)</f>
        <v>44562195</v>
      </c>
    </row>
    <row r="29" spans="1:27" ht="12.75">
      <c r="A29" s="5" t="s">
        <v>32</v>
      </c>
      <c r="B29" s="3"/>
      <c r="C29" s="22">
        <v>22588291</v>
      </c>
      <c r="D29" s="22"/>
      <c r="E29" s="23">
        <v>18802137</v>
      </c>
      <c r="F29" s="24">
        <v>17037526</v>
      </c>
      <c r="G29" s="24">
        <v>1557909</v>
      </c>
      <c r="H29" s="24">
        <v>1075463</v>
      </c>
      <c r="I29" s="24"/>
      <c r="J29" s="24">
        <v>2633372</v>
      </c>
      <c r="K29" s="24">
        <v>2232654</v>
      </c>
      <c r="L29" s="24">
        <v>1088790</v>
      </c>
      <c r="M29" s="24">
        <v>1629067</v>
      </c>
      <c r="N29" s="24">
        <v>4950511</v>
      </c>
      <c r="O29" s="24">
        <v>1214976</v>
      </c>
      <c r="P29" s="24">
        <v>2302081</v>
      </c>
      <c r="Q29" s="24"/>
      <c r="R29" s="24">
        <v>3517057</v>
      </c>
      <c r="S29" s="24"/>
      <c r="T29" s="24"/>
      <c r="U29" s="24"/>
      <c r="V29" s="24"/>
      <c r="W29" s="24">
        <v>11100940</v>
      </c>
      <c r="X29" s="24">
        <v>12778150</v>
      </c>
      <c r="Y29" s="24">
        <v>-1677210</v>
      </c>
      <c r="Z29" s="6">
        <v>-13.13</v>
      </c>
      <c r="AA29" s="22">
        <v>17037526</v>
      </c>
    </row>
    <row r="30" spans="1:27" ht="12.75">
      <c r="A30" s="5" t="s">
        <v>33</v>
      </c>
      <c r="B30" s="3"/>
      <c r="C30" s="25">
        <v>31829787</v>
      </c>
      <c r="D30" s="25"/>
      <c r="E30" s="26">
        <v>28485677</v>
      </c>
      <c r="F30" s="27">
        <v>27524669</v>
      </c>
      <c r="G30" s="27">
        <v>2579029</v>
      </c>
      <c r="H30" s="27">
        <v>1441268</v>
      </c>
      <c r="I30" s="27"/>
      <c r="J30" s="27">
        <v>4020297</v>
      </c>
      <c r="K30" s="27">
        <v>3708039</v>
      </c>
      <c r="L30" s="27">
        <v>2909295</v>
      </c>
      <c r="M30" s="27">
        <v>3169216</v>
      </c>
      <c r="N30" s="27">
        <v>9786550</v>
      </c>
      <c r="O30" s="27">
        <v>1542682</v>
      </c>
      <c r="P30" s="27">
        <v>1702920</v>
      </c>
      <c r="Q30" s="27"/>
      <c r="R30" s="27">
        <v>3245602</v>
      </c>
      <c r="S30" s="27"/>
      <c r="T30" s="27"/>
      <c r="U30" s="27"/>
      <c r="V30" s="27"/>
      <c r="W30" s="27">
        <v>17052449</v>
      </c>
      <c r="X30" s="27">
        <v>20643494</v>
      </c>
      <c r="Y30" s="27">
        <v>-3591045</v>
      </c>
      <c r="Z30" s="7">
        <v>-17.4</v>
      </c>
      <c r="AA30" s="25">
        <v>27524669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6921447</v>
      </c>
      <c r="D32" s="19">
        <f>SUM(D33:D37)</f>
        <v>0</v>
      </c>
      <c r="E32" s="20">
        <f t="shared" si="6"/>
        <v>9354551</v>
      </c>
      <c r="F32" s="21">
        <f t="shared" si="6"/>
        <v>7541424</v>
      </c>
      <c r="G32" s="21">
        <f t="shared" si="6"/>
        <v>401124</v>
      </c>
      <c r="H32" s="21">
        <f t="shared" si="6"/>
        <v>396730</v>
      </c>
      <c r="I32" s="21">
        <f t="shared" si="6"/>
        <v>0</v>
      </c>
      <c r="J32" s="21">
        <f t="shared" si="6"/>
        <v>797854</v>
      </c>
      <c r="K32" s="21">
        <f t="shared" si="6"/>
        <v>924108</v>
      </c>
      <c r="L32" s="21">
        <f t="shared" si="6"/>
        <v>405201</v>
      </c>
      <c r="M32" s="21">
        <f t="shared" si="6"/>
        <v>420123</v>
      </c>
      <c r="N32" s="21">
        <f t="shared" si="6"/>
        <v>1749432</v>
      </c>
      <c r="O32" s="21">
        <f t="shared" si="6"/>
        <v>445656</v>
      </c>
      <c r="P32" s="21">
        <f t="shared" si="6"/>
        <v>570257</v>
      </c>
      <c r="Q32" s="21">
        <f t="shared" si="6"/>
        <v>0</v>
      </c>
      <c r="R32" s="21">
        <f t="shared" si="6"/>
        <v>1015913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3563199</v>
      </c>
      <c r="X32" s="21">
        <f t="shared" si="6"/>
        <v>5656062</v>
      </c>
      <c r="Y32" s="21">
        <f t="shared" si="6"/>
        <v>-2092863</v>
      </c>
      <c r="Z32" s="4">
        <f>+IF(X32&lt;&gt;0,+(Y32/X32)*100,0)</f>
        <v>-37.00212267828748</v>
      </c>
      <c r="AA32" s="19">
        <f>SUM(AA33:AA37)</f>
        <v>7541424</v>
      </c>
    </row>
    <row r="33" spans="1:27" ht="12.75">
      <c r="A33" s="5" t="s">
        <v>36</v>
      </c>
      <c r="B33" s="3"/>
      <c r="C33" s="22">
        <v>2214904</v>
      </c>
      <c r="D33" s="22"/>
      <c r="E33" s="23">
        <v>3303126</v>
      </c>
      <c r="F33" s="24">
        <v>3332476</v>
      </c>
      <c r="G33" s="24">
        <v>115833</v>
      </c>
      <c r="H33" s="24">
        <v>115079</v>
      </c>
      <c r="I33" s="24"/>
      <c r="J33" s="24">
        <v>230912</v>
      </c>
      <c r="K33" s="24">
        <v>230899</v>
      </c>
      <c r="L33" s="24">
        <v>115832</v>
      </c>
      <c r="M33" s="24">
        <v>115562</v>
      </c>
      <c r="N33" s="24">
        <v>462293</v>
      </c>
      <c r="O33" s="24">
        <v>116188</v>
      </c>
      <c r="P33" s="24">
        <v>188010</v>
      </c>
      <c r="Q33" s="24"/>
      <c r="R33" s="24">
        <v>304198</v>
      </c>
      <c r="S33" s="24"/>
      <c r="T33" s="24"/>
      <c r="U33" s="24"/>
      <c r="V33" s="24"/>
      <c r="W33" s="24">
        <v>997403</v>
      </c>
      <c r="X33" s="24">
        <v>2499355</v>
      </c>
      <c r="Y33" s="24">
        <v>-1501952</v>
      </c>
      <c r="Z33" s="6">
        <v>-60.09</v>
      </c>
      <c r="AA33" s="22">
        <v>3332476</v>
      </c>
    </row>
    <row r="34" spans="1:27" ht="12.75">
      <c r="A34" s="5" t="s">
        <v>37</v>
      </c>
      <c r="B34" s="3"/>
      <c r="C34" s="22">
        <v>8806</v>
      </c>
      <c r="D34" s="22"/>
      <c r="E34" s="23">
        <v>10664</v>
      </c>
      <c r="F34" s="24">
        <v>5609</v>
      </c>
      <c r="G34" s="24"/>
      <c r="H34" s="24"/>
      <c r="I34" s="24"/>
      <c r="J34" s="24"/>
      <c r="K34" s="24"/>
      <c r="L34" s="24"/>
      <c r="M34" s="24"/>
      <c r="N34" s="24"/>
      <c r="O34" s="24"/>
      <c r="P34" s="24">
        <v>10880</v>
      </c>
      <c r="Q34" s="24"/>
      <c r="R34" s="24">
        <v>10880</v>
      </c>
      <c r="S34" s="24"/>
      <c r="T34" s="24"/>
      <c r="U34" s="24"/>
      <c r="V34" s="24"/>
      <c r="W34" s="24">
        <v>10880</v>
      </c>
      <c r="X34" s="24">
        <v>4208</v>
      </c>
      <c r="Y34" s="24">
        <v>6672</v>
      </c>
      <c r="Z34" s="6">
        <v>158.56</v>
      </c>
      <c r="AA34" s="22">
        <v>5609</v>
      </c>
    </row>
    <row r="35" spans="1:27" ht="12.75">
      <c r="A35" s="5" t="s">
        <v>38</v>
      </c>
      <c r="B35" s="3"/>
      <c r="C35" s="22">
        <v>4107885</v>
      </c>
      <c r="D35" s="22"/>
      <c r="E35" s="23">
        <v>5331217</v>
      </c>
      <c r="F35" s="24">
        <v>3603577</v>
      </c>
      <c r="G35" s="24">
        <v>235943</v>
      </c>
      <c r="H35" s="24">
        <v>227278</v>
      </c>
      <c r="I35" s="24"/>
      <c r="J35" s="24">
        <v>463221</v>
      </c>
      <c r="K35" s="24">
        <v>594498</v>
      </c>
      <c r="L35" s="24">
        <v>240246</v>
      </c>
      <c r="M35" s="24">
        <v>255438</v>
      </c>
      <c r="N35" s="24">
        <v>1090182</v>
      </c>
      <c r="O35" s="24">
        <v>279973</v>
      </c>
      <c r="P35" s="24">
        <v>339023</v>
      </c>
      <c r="Q35" s="24"/>
      <c r="R35" s="24">
        <v>618996</v>
      </c>
      <c r="S35" s="24"/>
      <c r="T35" s="24"/>
      <c r="U35" s="24"/>
      <c r="V35" s="24"/>
      <c r="W35" s="24">
        <v>2172399</v>
      </c>
      <c r="X35" s="24">
        <v>2702677</v>
      </c>
      <c r="Y35" s="24">
        <v>-530278</v>
      </c>
      <c r="Z35" s="6">
        <v>-19.62</v>
      </c>
      <c r="AA35" s="22">
        <v>3603577</v>
      </c>
    </row>
    <row r="36" spans="1:27" ht="12.75">
      <c r="A36" s="5" t="s">
        <v>39</v>
      </c>
      <c r="B36" s="3"/>
      <c r="C36" s="22">
        <v>589852</v>
      </c>
      <c r="D36" s="22"/>
      <c r="E36" s="23">
        <v>709544</v>
      </c>
      <c r="F36" s="24">
        <v>599762</v>
      </c>
      <c r="G36" s="24">
        <v>49348</v>
      </c>
      <c r="H36" s="24">
        <v>54373</v>
      </c>
      <c r="I36" s="24"/>
      <c r="J36" s="24">
        <v>103721</v>
      </c>
      <c r="K36" s="24">
        <v>98711</v>
      </c>
      <c r="L36" s="24">
        <v>49123</v>
      </c>
      <c r="M36" s="24">
        <v>49123</v>
      </c>
      <c r="N36" s="24">
        <v>196957</v>
      </c>
      <c r="O36" s="24">
        <v>49495</v>
      </c>
      <c r="P36" s="24">
        <v>32344</v>
      </c>
      <c r="Q36" s="24"/>
      <c r="R36" s="24">
        <v>81839</v>
      </c>
      <c r="S36" s="24"/>
      <c r="T36" s="24"/>
      <c r="U36" s="24"/>
      <c r="V36" s="24"/>
      <c r="W36" s="24">
        <v>382517</v>
      </c>
      <c r="X36" s="24">
        <v>449822</v>
      </c>
      <c r="Y36" s="24">
        <v>-67305</v>
      </c>
      <c r="Z36" s="6">
        <v>-14.96</v>
      </c>
      <c r="AA36" s="22">
        <v>599762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21546685</v>
      </c>
      <c r="D38" s="19">
        <f>SUM(D39:D41)</f>
        <v>0</v>
      </c>
      <c r="E38" s="20">
        <f t="shared" si="7"/>
        <v>17619199</v>
      </c>
      <c r="F38" s="21">
        <f t="shared" si="7"/>
        <v>9577516</v>
      </c>
      <c r="G38" s="21">
        <f t="shared" si="7"/>
        <v>916295</v>
      </c>
      <c r="H38" s="21">
        <f t="shared" si="7"/>
        <v>547855</v>
      </c>
      <c r="I38" s="21">
        <f t="shared" si="7"/>
        <v>0</v>
      </c>
      <c r="J38" s="21">
        <f t="shared" si="7"/>
        <v>1464150</v>
      </c>
      <c r="K38" s="21">
        <f t="shared" si="7"/>
        <v>1566057</v>
      </c>
      <c r="L38" s="21">
        <f t="shared" si="7"/>
        <v>655160</v>
      </c>
      <c r="M38" s="21">
        <f t="shared" si="7"/>
        <v>1709165</v>
      </c>
      <c r="N38" s="21">
        <f t="shared" si="7"/>
        <v>3930382</v>
      </c>
      <c r="O38" s="21">
        <f t="shared" si="7"/>
        <v>1460461</v>
      </c>
      <c r="P38" s="21">
        <f t="shared" si="7"/>
        <v>869983</v>
      </c>
      <c r="Q38" s="21">
        <f t="shared" si="7"/>
        <v>0</v>
      </c>
      <c r="R38" s="21">
        <f t="shared" si="7"/>
        <v>2330444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7724976</v>
      </c>
      <c r="X38" s="21">
        <f t="shared" si="7"/>
        <v>7183138</v>
      </c>
      <c r="Y38" s="21">
        <f t="shared" si="7"/>
        <v>541838</v>
      </c>
      <c r="Z38" s="4">
        <f>+IF(X38&lt;&gt;0,+(Y38/X38)*100,0)</f>
        <v>7.543193517930464</v>
      </c>
      <c r="AA38" s="19">
        <f>SUM(AA39:AA41)</f>
        <v>9577516</v>
      </c>
    </row>
    <row r="39" spans="1:27" ht="12.75">
      <c r="A39" s="5" t="s">
        <v>42</v>
      </c>
      <c r="B39" s="3"/>
      <c r="C39" s="22">
        <v>7738549</v>
      </c>
      <c r="D39" s="22"/>
      <c r="E39" s="23">
        <v>8313352</v>
      </c>
      <c r="F39" s="24">
        <v>6285211</v>
      </c>
      <c r="G39" s="24">
        <v>721826</v>
      </c>
      <c r="H39" s="24">
        <v>367891</v>
      </c>
      <c r="I39" s="24"/>
      <c r="J39" s="24">
        <v>1089717</v>
      </c>
      <c r="K39" s="24">
        <v>1299628</v>
      </c>
      <c r="L39" s="24">
        <v>486680</v>
      </c>
      <c r="M39" s="24">
        <v>1500580</v>
      </c>
      <c r="N39" s="24">
        <v>3286888</v>
      </c>
      <c r="O39" s="24">
        <v>1296179</v>
      </c>
      <c r="P39" s="24">
        <v>711042</v>
      </c>
      <c r="Q39" s="24"/>
      <c r="R39" s="24">
        <v>2007221</v>
      </c>
      <c r="S39" s="24"/>
      <c r="T39" s="24"/>
      <c r="U39" s="24"/>
      <c r="V39" s="24"/>
      <c r="W39" s="24">
        <v>6383826</v>
      </c>
      <c r="X39" s="24">
        <v>4713910</v>
      </c>
      <c r="Y39" s="24">
        <v>1669916</v>
      </c>
      <c r="Z39" s="6">
        <v>35.43</v>
      </c>
      <c r="AA39" s="22">
        <v>6285211</v>
      </c>
    </row>
    <row r="40" spans="1:27" ht="12.75">
      <c r="A40" s="5" t="s">
        <v>43</v>
      </c>
      <c r="B40" s="3"/>
      <c r="C40" s="22">
        <v>13808136</v>
      </c>
      <c r="D40" s="22"/>
      <c r="E40" s="23">
        <v>9305847</v>
      </c>
      <c r="F40" s="24">
        <v>3292305</v>
      </c>
      <c r="G40" s="24">
        <v>194469</v>
      </c>
      <c r="H40" s="24">
        <v>179964</v>
      </c>
      <c r="I40" s="24"/>
      <c r="J40" s="24">
        <v>374433</v>
      </c>
      <c r="K40" s="24">
        <v>266429</v>
      </c>
      <c r="L40" s="24">
        <v>168480</v>
      </c>
      <c r="M40" s="24">
        <v>208585</v>
      </c>
      <c r="N40" s="24">
        <v>643494</v>
      </c>
      <c r="O40" s="24">
        <v>164282</v>
      </c>
      <c r="P40" s="24">
        <v>158941</v>
      </c>
      <c r="Q40" s="24"/>
      <c r="R40" s="24">
        <v>323223</v>
      </c>
      <c r="S40" s="24"/>
      <c r="T40" s="24"/>
      <c r="U40" s="24"/>
      <c r="V40" s="24"/>
      <c r="W40" s="24">
        <v>1341150</v>
      </c>
      <c r="X40" s="24">
        <v>2469228</v>
      </c>
      <c r="Y40" s="24">
        <v>-1128078</v>
      </c>
      <c r="Z40" s="6">
        <v>-45.69</v>
      </c>
      <c r="AA40" s="22">
        <v>3292305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25141999</v>
      </c>
      <c r="D42" s="19">
        <f>SUM(D43:D46)</f>
        <v>0</v>
      </c>
      <c r="E42" s="20">
        <f t="shared" si="8"/>
        <v>24877765</v>
      </c>
      <c r="F42" s="21">
        <f t="shared" si="8"/>
        <v>19243768</v>
      </c>
      <c r="G42" s="21">
        <f t="shared" si="8"/>
        <v>1886684</v>
      </c>
      <c r="H42" s="21">
        <f t="shared" si="8"/>
        <v>2106832</v>
      </c>
      <c r="I42" s="21">
        <f t="shared" si="8"/>
        <v>0</v>
      </c>
      <c r="J42" s="21">
        <f t="shared" si="8"/>
        <v>3993516</v>
      </c>
      <c r="K42" s="21">
        <f t="shared" si="8"/>
        <v>4033299</v>
      </c>
      <c r="L42" s="21">
        <f t="shared" si="8"/>
        <v>538367</v>
      </c>
      <c r="M42" s="21">
        <f t="shared" si="8"/>
        <v>3759672</v>
      </c>
      <c r="N42" s="21">
        <f t="shared" si="8"/>
        <v>8331338</v>
      </c>
      <c r="O42" s="21">
        <f t="shared" si="8"/>
        <v>1593166</v>
      </c>
      <c r="P42" s="21">
        <f t="shared" si="8"/>
        <v>2018578</v>
      </c>
      <c r="Q42" s="21">
        <f t="shared" si="8"/>
        <v>0</v>
      </c>
      <c r="R42" s="21">
        <f t="shared" si="8"/>
        <v>3611744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15936598</v>
      </c>
      <c r="X42" s="21">
        <f t="shared" si="8"/>
        <v>14432830</v>
      </c>
      <c r="Y42" s="21">
        <f t="shared" si="8"/>
        <v>1503768</v>
      </c>
      <c r="Z42" s="4">
        <f>+IF(X42&lt;&gt;0,+(Y42/X42)*100,0)</f>
        <v>10.419079279670031</v>
      </c>
      <c r="AA42" s="19">
        <f>SUM(AA43:AA46)</f>
        <v>19243768</v>
      </c>
    </row>
    <row r="43" spans="1:27" ht="12.75">
      <c r="A43" s="5" t="s">
        <v>46</v>
      </c>
      <c r="B43" s="3"/>
      <c r="C43" s="22">
        <v>15237677</v>
      </c>
      <c r="D43" s="22"/>
      <c r="E43" s="23">
        <v>16575602</v>
      </c>
      <c r="F43" s="24">
        <v>12424579</v>
      </c>
      <c r="G43" s="24">
        <v>1423617</v>
      </c>
      <c r="H43" s="24">
        <v>1563562</v>
      </c>
      <c r="I43" s="24"/>
      <c r="J43" s="24">
        <v>2987179</v>
      </c>
      <c r="K43" s="24">
        <v>2907123</v>
      </c>
      <c r="L43" s="24">
        <v>79273</v>
      </c>
      <c r="M43" s="24">
        <v>2896007</v>
      </c>
      <c r="N43" s="24">
        <v>5882403</v>
      </c>
      <c r="O43" s="24">
        <v>1038909</v>
      </c>
      <c r="P43" s="24">
        <v>1353505</v>
      </c>
      <c r="Q43" s="24"/>
      <c r="R43" s="24">
        <v>2392414</v>
      </c>
      <c r="S43" s="24"/>
      <c r="T43" s="24"/>
      <c r="U43" s="24"/>
      <c r="V43" s="24"/>
      <c r="W43" s="24">
        <v>11261996</v>
      </c>
      <c r="X43" s="24">
        <v>9318436</v>
      </c>
      <c r="Y43" s="24">
        <v>1943560</v>
      </c>
      <c r="Z43" s="6">
        <v>20.86</v>
      </c>
      <c r="AA43" s="22">
        <v>12424579</v>
      </c>
    </row>
    <row r="44" spans="1:27" ht="12.75">
      <c r="A44" s="5" t="s">
        <v>47</v>
      </c>
      <c r="B44" s="3"/>
      <c r="C44" s="22"/>
      <c r="D44" s="22"/>
      <c r="E44" s="23">
        <v>12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>
        <v>12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9904322</v>
      </c>
      <c r="D46" s="22"/>
      <c r="E46" s="23">
        <v>8302139</v>
      </c>
      <c r="F46" s="24">
        <v>6819189</v>
      </c>
      <c r="G46" s="24">
        <v>463067</v>
      </c>
      <c r="H46" s="24">
        <v>543270</v>
      </c>
      <c r="I46" s="24"/>
      <c r="J46" s="24">
        <v>1006337</v>
      </c>
      <c r="K46" s="24">
        <v>1126176</v>
      </c>
      <c r="L46" s="24">
        <v>459094</v>
      </c>
      <c r="M46" s="24">
        <v>863665</v>
      </c>
      <c r="N46" s="24">
        <v>2448935</v>
      </c>
      <c r="O46" s="24">
        <v>554257</v>
      </c>
      <c r="P46" s="24">
        <v>665073</v>
      </c>
      <c r="Q46" s="24"/>
      <c r="R46" s="24">
        <v>1219330</v>
      </c>
      <c r="S46" s="24"/>
      <c r="T46" s="24"/>
      <c r="U46" s="24"/>
      <c r="V46" s="24"/>
      <c r="W46" s="24">
        <v>4674602</v>
      </c>
      <c r="X46" s="24">
        <v>5114394</v>
      </c>
      <c r="Y46" s="24">
        <v>-439792</v>
      </c>
      <c r="Z46" s="6">
        <v>-8.6</v>
      </c>
      <c r="AA46" s="22">
        <v>6819189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108028209</v>
      </c>
      <c r="D48" s="40">
        <f>+D28+D32+D38+D42+D47</f>
        <v>0</v>
      </c>
      <c r="E48" s="41">
        <f t="shared" si="9"/>
        <v>99139329</v>
      </c>
      <c r="F48" s="42">
        <f t="shared" si="9"/>
        <v>80924903</v>
      </c>
      <c r="G48" s="42">
        <f t="shared" si="9"/>
        <v>7341041</v>
      </c>
      <c r="H48" s="42">
        <f t="shared" si="9"/>
        <v>5568148</v>
      </c>
      <c r="I48" s="42">
        <f t="shared" si="9"/>
        <v>0</v>
      </c>
      <c r="J48" s="42">
        <f t="shared" si="9"/>
        <v>12909189</v>
      </c>
      <c r="K48" s="42">
        <f t="shared" si="9"/>
        <v>12464157</v>
      </c>
      <c r="L48" s="42">
        <f t="shared" si="9"/>
        <v>5596813</v>
      </c>
      <c r="M48" s="42">
        <f t="shared" si="9"/>
        <v>10687243</v>
      </c>
      <c r="N48" s="42">
        <f t="shared" si="9"/>
        <v>28748213</v>
      </c>
      <c r="O48" s="42">
        <f t="shared" si="9"/>
        <v>6256941</v>
      </c>
      <c r="P48" s="42">
        <f t="shared" si="9"/>
        <v>7463819</v>
      </c>
      <c r="Q48" s="42">
        <f t="shared" si="9"/>
        <v>0</v>
      </c>
      <c r="R48" s="42">
        <f t="shared" si="9"/>
        <v>13720760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55378162</v>
      </c>
      <c r="X48" s="42">
        <f t="shared" si="9"/>
        <v>60693674</v>
      </c>
      <c r="Y48" s="42">
        <f t="shared" si="9"/>
        <v>-5315512</v>
      </c>
      <c r="Z48" s="43">
        <f>+IF(X48&lt;&gt;0,+(Y48/X48)*100,0)</f>
        <v>-8.75793414648123</v>
      </c>
      <c r="AA48" s="40">
        <f>+AA28+AA32+AA38+AA42+AA47</f>
        <v>80924903</v>
      </c>
    </row>
    <row r="49" spans="1:27" ht="12.75">
      <c r="A49" s="14" t="s">
        <v>96</v>
      </c>
      <c r="B49" s="15"/>
      <c r="C49" s="44">
        <f aca="true" t="shared" si="10" ref="C49:Y49">+C25-C48</f>
        <v>-12475820</v>
      </c>
      <c r="D49" s="44">
        <f>+D25-D48</f>
        <v>0</v>
      </c>
      <c r="E49" s="45">
        <f t="shared" si="10"/>
        <v>28880017</v>
      </c>
      <c r="F49" s="46">
        <f t="shared" si="10"/>
        <v>49562679</v>
      </c>
      <c r="G49" s="46">
        <f t="shared" si="10"/>
        <v>935705</v>
      </c>
      <c r="H49" s="46">
        <f t="shared" si="10"/>
        <v>26283618</v>
      </c>
      <c r="I49" s="46">
        <f t="shared" si="10"/>
        <v>0</v>
      </c>
      <c r="J49" s="46">
        <f t="shared" si="10"/>
        <v>27219323</v>
      </c>
      <c r="K49" s="46">
        <f t="shared" si="10"/>
        <v>-6368541</v>
      </c>
      <c r="L49" s="46">
        <f t="shared" si="10"/>
        <v>-3281564</v>
      </c>
      <c r="M49" s="46">
        <f t="shared" si="10"/>
        <v>-160073</v>
      </c>
      <c r="N49" s="46">
        <f t="shared" si="10"/>
        <v>-9810178</v>
      </c>
      <c r="O49" s="46">
        <f t="shared" si="10"/>
        <v>-3774941</v>
      </c>
      <c r="P49" s="46">
        <f t="shared" si="10"/>
        <v>-4552097</v>
      </c>
      <c r="Q49" s="46">
        <f t="shared" si="10"/>
        <v>0</v>
      </c>
      <c r="R49" s="46">
        <f t="shared" si="10"/>
        <v>-8327038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9082107</v>
      </c>
      <c r="X49" s="46">
        <f>IF(F25=F48,0,X25-X48)</f>
        <v>37172007</v>
      </c>
      <c r="Y49" s="46">
        <f t="shared" si="10"/>
        <v>-28089900</v>
      </c>
      <c r="Z49" s="47">
        <f>+IF(X49&lt;&gt;0,+(Y49/X49)*100,0)</f>
        <v>-75.56734830056392</v>
      </c>
      <c r="AA49" s="44">
        <f>+AA25-AA48</f>
        <v>49562679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365186282</v>
      </c>
      <c r="D5" s="19">
        <f>SUM(D6:D8)</f>
        <v>0</v>
      </c>
      <c r="E5" s="20">
        <f t="shared" si="0"/>
        <v>281971178</v>
      </c>
      <c r="F5" s="21">
        <f t="shared" si="0"/>
        <v>299972636</v>
      </c>
      <c r="G5" s="21">
        <f t="shared" si="0"/>
        <v>118124775</v>
      </c>
      <c r="H5" s="21">
        <f t="shared" si="0"/>
        <v>2776763</v>
      </c>
      <c r="I5" s="21">
        <f t="shared" si="0"/>
        <v>2640931</v>
      </c>
      <c r="J5" s="21">
        <f t="shared" si="0"/>
        <v>123542469</v>
      </c>
      <c r="K5" s="21">
        <f t="shared" si="0"/>
        <v>4293140</v>
      </c>
      <c r="L5" s="21">
        <f t="shared" si="0"/>
        <v>4945746</v>
      </c>
      <c r="M5" s="21">
        <f t="shared" si="0"/>
        <v>133566315</v>
      </c>
      <c r="N5" s="21">
        <f t="shared" si="0"/>
        <v>142805201</v>
      </c>
      <c r="O5" s="21">
        <f t="shared" si="0"/>
        <v>4385070</v>
      </c>
      <c r="P5" s="21">
        <f t="shared" si="0"/>
        <v>6272776</v>
      </c>
      <c r="Q5" s="21">
        <f t="shared" si="0"/>
        <v>2724409</v>
      </c>
      <c r="R5" s="21">
        <f t="shared" si="0"/>
        <v>13382255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279729925</v>
      </c>
      <c r="X5" s="21">
        <f t="shared" si="0"/>
        <v>224979336</v>
      </c>
      <c r="Y5" s="21">
        <f t="shared" si="0"/>
        <v>54750589</v>
      </c>
      <c r="Z5" s="4">
        <f>+IF(X5&lt;&gt;0,+(Y5/X5)*100,0)</f>
        <v>24.335830113748756</v>
      </c>
      <c r="AA5" s="19">
        <f>SUM(AA6:AA8)</f>
        <v>299972636</v>
      </c>
    </row>
    <row r="6" spans="1:27" ht="12.75">
      <c r="A6" s="5" t="s">
        <v>32</v>
      </c>
      <c r="B6" s="3"/>
      <c r="C6" s="22">
        <v>45606131</v>
      </c>
      <c r="D6" s="22"/>
      <c r="E6" s="23">
        <v>134050025</v>
      </c>
      <c r="F6" s="24">
        <v>134050025</v>
      </c>
      <c r="G6" s="24">
        <v>163860</v>
      </c>
      <c r="H6" s="24">
        <v>84</v>
      </c>
      <c r="I6" s="24">
        <v>84</v>
      </c>
      <c r="J6" s="24">
        <v>164028</v>
      </c>
      <c r="K6" s="24">
        <v>1316334</v>
      </c>
      <c r="L6" s="24">
        <v>84</v>
      </c>
      <c r="M6" s="24">
        <v>130557084</v>
      </c>
      <c r="N6" s="24">
        <v>131873502</v>
      </c>
      <c r="O6" s="24">
        <v>96</v>
      </c>
      <c r="P6" s="24">
        <v>2258</v>
      </c>
      <c r="Q6" s="24">
        <v>84</v>
      </c>
      <c r="R6" s="24">
        <v>2438</v>
      </c>
      <c r="S6" s="24"/>
      <c r="T6" s="24"/>
      <c r="U6" s="24"/>
      <c r="V6" s="24"/>
      <c r="W6" s="24">
        <v>132039968</v>
      </c>
      <c r="X6" s="24">
        <v>100537497</v>
      </c>
      <c r="Y6" s="24">
        <v>31502471</v>
      </c>
      <c r="Z6" s="6">
        <v>31.33</v>
      </c>
      <c r="AA6" s="22">
        <v>134050025</v>
      </c>
    </row>
    <row r="7" spans="1:27" ht="12.75">
      <c r="A7" s="5" t="s">
        <v>33</v>
      </c>
      <c r="B7" s="3"/>
      <c r="C7" s="25">
        <v>319580151</v>
      </c>
      <c r="D7" s="25"/>
      <c r="E7" s="26">
        <v>147921153</v>
      </c>
      <c r="F7" s="27">
        <v>165922611</v>
      </c>
      <c r="G7" s="27">
        <v>117960915</v>
      </c>
      <c r="H7" s="27">
        <v>2776679</v>
      </c>
      <c r="I7" s="27">
        <v>2640847</v>
      </c>
      <c r="J7" s="27">
        <v>123378441</v>
      </c>
      <c r="K7" s="27">
        <v>2976806</v>
      </c>
      <c r="L7" s="27">
        <v>4945662</v>
      </c>
      <c r="M7" s="27">
        <v>3009231</v>
      </c>
      <c r="N7" s="27">
        <v>10931699</v>
      </c>
      <c r="O7" s="27">
        <v>4384974</v>
      </c>
      <c r="P7" s="27">
        <v>6270518</v>
      </c>
      <c r="Q7" s="27">
        <v>2724325</v>
      </c>
      <c r="R7" s="27">
        <v>13379817</v>
      </c>
      <c r="S7" s="27"/>
      <c r="T7" s="27"/>
      <c r="U7" s="27"/>
      <c r="V7" s="27"/>
      <c r="W7" s="27">
        <v>147689957</v>
      </c>
      <c r="X7" s="27">
        <v>124441839</v>
      </c>
      <c r="Y7" s="27">
        <v>23248118</v>
      </c>
      <c r="Z7" s="7">
        <v>18.68</v>
      </c>
      <c r="AA7" s="25">
        <v>165922611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19100012</v>
      </c>
      <c r="D9" s="19">
        <f>SUM(D10:D14)</f>
        <v>0</v>
      </c>
      <c r="E9" s="20">
        <f t="shared" si="1"/>
        <v>46909664</v>
      </c>
      <c r="F9" s="21">
        <f t="shared" si="1"/>
        <v>43516545</v>
      </c>
      <c r="G9" s="21">
        <f t="shared" si="1"/>
        <v>447638</v>
      </c>
      <c r="H9" s="21">
        <f t="shared" si="1"/>
        <v>677513</v>
      </c>
      <c r="I9" s="21">
        <f t="shared" si="1"/>
        <v>6377404</v>
      </c>
      <c r="J9" s="21">
        <f t="shared" si="1"/>
        <v>7502555</v>
      </c>
      <c r="K9" s="21">
        <f t="shared" si="1"/>
        <v>1229424</v>
      </c>
      <c r="L9" s="21">
        <f t="shared" si="1"/>
        <v>1295138</v>
      </c>
      <c r="M9" s="21">
        <f t="shared" si="1"/>
        <v>856944</v>
      </c>
      <c r="N9" s="21">
        <f t="shared" si="1"/>
        <v>3381506</v>
      </c>
      <c r="O9" s="21">
        <f t="shared" si="1"/>
        <v>1117647</v>
      </c>
      <c r="P9" s="21">
        <f t="shared" si="1"/>
        <v>932765</v>
      </c>
      <c r="Q9" s="21">
        <f t="shared" si="1"/>
        <v>878478</v>
      </c>
      <c r="R9" s="21">
        <f t="shared" si="1"/>
        <v>2928890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13812951</v>
      </c>
      <c r="X9" s="21">
        <f t="shared" si="1"/>
        <v>32637330</v>
      </c>
      <c r="Y9" s="21">
        <f t="shared" si="1"/>
        <v>-18824379</v>
      </c>
      <c r="Z9" s="4">
        <f>+IF(X9&lt;&gt;0,+(Y9/X9)*100,0)</f>
        <v>-57.67744787946808</v>
      </c>
      <c r="AA9" s="19">
        <f>SUM(AA10:AA14)</f>
        <v>43516545</v>
      </c>
    </row>
    <row r="10" spans="1:27" ht="12.75">
      <c r="A10" s="5" t="s">
        <v>36</v>
      </c>
      <c r="B10" s="3"/>
      <c r="C10" s="22">
        <v>6736327</v>
      </c>
      <c r="D10" s="22"/>
      <c r="E10" s="23">
        <v>18045973</v>
      </c>
      <c r="F10" s="24">
        <v>14993825</v>
      </c>
      <c r="G10" s="24">
        <v>92635</v>
      </c>
      <c r="H10" s="24">
        <v>114094</v>
      </c>
      <c r="I10" s="24">
        <v>5374805</v>
      </c>
      <c r="J10" s="24">
        <v>5581534</v>
      </c>
      <c r="K10" s="24">
        <v>149343</v>
      </c>
      <c r="L10" s="24">
        <v>113999</v>
      </c>
      <c r="M10" s="24">
        <v>110695</v>
      </c>
      <c r="N10" s="24">
        <v>374037</v>
      </c>
      <c r="O10" s="24">
        <v>173350</v>
      </c>
      <c r="P10" s="24">
        <v>117215</v>
      </c>
      <c r="Q10" s="24">
        <v>105923</v>
      </c>
      <c r="R10" s="24">
        <v>396488</v>
      </c>
      <c r="S10" s="24"/>
      <c r="T10" s="24"/>
      <c r="U10" s="24"/>
      <c r="V10" s="24"/>
      <c r="W10" s="24">
        <v>6352059</v>
      </c>
      <c r="X10" s="24">
        <v>11245347</v>
      </c>
      <c r="Y10" s="24">
        <v>-4893288</v>
      </c>
      <c r="Z10" s="6">
        <v>-43.51</v>
      </c>
      <c r="AA10" s="22">
        <v>14993825</v>
      </c>
    </row>
    <row r="11" spans="1:27" ht="12.75">
      <c r="A11" s="5" t="s">
        <v>37</v>
      </c>
      <c r="B11" s="3"/>
      <c r="C11" s="22">
        <v>83817</v>
      </c>
      <c r="D11" s="22"/>
      <c r="E11" s="23">
        <v>11991630</v>
      </c>
      <c r="F11" s="24">
        <v>11950659</v>
      </c>
      <c r="G11" s="24">
        <v>3617</v>
      </c>
      <c r="H11" s="24">
        <v>2100</v>
      </c>
      <c r="I11" s="24">
        <v>8358</v>
      </c>
      <c r="J11" s="24">
        <v>14075</v>
      </c>
      <c r="K11" s="24">
        <v>1143</v>
      </c>
      <c r="L11" s="24">
        <v>4131</v>
      </c>
      <c r="M11" s="24">
        <v>7387</v>
      </c>
      <c r="N11" s="24">
        <v>12661</v>
      </c>
      <c r="O11" s="24">
        <v>11515</v>
      </c>
      <c r="P11" s="24">
        <v>6467</v>
      </c>
      <c r="Q11" s="24">
        <v>3579</v>
      </c>
      <c r="R11" s="24">
        <v>21561</v>
      </c>
      <c r="S11" s="24"/>
      <c r="T11" s="24"/>
      <c r="U11" s="24"/>
      <c r="V11" s="24"/>
      <c r="W11" s="24">
        <v>48297</v>
      </c>
      <c r="X11" s="24">
        <v>8962983</v>
      </c>
      <c r="Y11" s="24">
        <v>-8914686</v>
      </c>
      <c r="Z11" s="6">
        <v>-99.46</v>
      </c>
      <c r="AA11" s="22">
        <v>11950659</v>
      </c>
    </row>
    <row r="12" spans="1:27" ht="12.75">
      <c r="A12" s="5" t="s">
        <v>38</v>
      </c>
      <c r="B12" s="3"/>
      <c r="C12" s="22">
        <v>12279868</v>
      </c>
      <c r="D12" s="22"/>
      <c r="E12" s="23">
        <v>16872061</v>
      </c>
      <c r="F12" s="24">
        <v>16572061</v>
      </c>
      <c r="G12" s="24">
        <v>351386</v>
      </c>
      <c r="H12" s="24">
        <v>561319</v>
      </c>
      <c r="I12" s="24">
        <v>994241</v>
      </c>
      <c r="J12" s="24">
        <v>1906946</v>
      </c>
      <c r="K12" s="24">
        <v>1078938</v>
      </c>
      <c r="L12" s="24">
        <v>1177008</v>
      </c>
      <c r="M12" s="24">
        <v>738862</v>
      </c>
      <c r="N12" s="24">
        <v>2994808</v>
      </c>
      <c r="O12" s="24">
        <v>932782</v>
      </c>
      <c r="P12" s="24">
        <v>809083</v>
      </c>
      <c r="Q12" s="24">
        <v>768976</v>
      </c>
      <c r="R12" s="24">
        <v>2510841</v>
      </c>
      <c r="S12" s="24"/>
      <c r="T12" s="24"/>
      <c r="U12" s="24"/>
      <c r="V12" s="24"/>
      <c r="W12" s="24">
        <v>7412595</v>
      </c>
      <c r="X12" s="24">
        <v>12429000</v>
      </c>
      <c r="Y12" s="24">
        <v>-5016405</v>
      </c>
      <c r="Z12" s="6">
        <v>-40.36</v>
      </c>
      <c r="AA12" s="22">
        <v>16572061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21078486</v>
      </c>
      <c r="D15" s="19">
        <f>SUM(D16:D18)</f>
        <v>0</v>
      </c>
      <c r="E15" s="20">
        <f t="shared" si="2"/>
        <v>19604752</v>
      </c>
      <c r="F15" s="21">
        <f t="shared" si="2"/>
        <v>45354413</v>
      </c>
      <c r="G15" s="21">
        <f t="shared" si="2"/>
        <v>19886</v>
      </c>
      <c r="H15" s="21">
        <f t="shared" si="2"/>
        <v>2861</v>
      </c>
      <c r="I15" s="21">
        <f t="shared" si="2"/>
        <v>29209</v>
      </c>
      <c r="J15" s="21">
        <f t="shared" si="2"/>
        <v>51956</v>
      </c>
      <c r="K15" s="21">
        <f t="shared" si="2"/>
        <v>25789</v>
      </c>
      <c r="L15" s="21">
        <f t="shared" si="2"/>
        <v>33280</v>
      </c>
      <c r="M15" s="21">
        <f t="shared" si="2"/>
        <v>14625</v>
      </c>
      <c r="N15" s="21">
        <f t="shared" si="2"/>
        <v>73694</v>
      </c>
      <c r="O15" s="21">
        <f t="shared" si="2"/>
        <v>13050708</v>
      </c>
      <c r="P15" s="21">
        <f t="shared" si="2"/>
        <v>3923</v>
      </c>
      <c r="Q15" s="21">
        <f t="shared" si="2"/>
        <v>12457309</v>
      </c>
      <c r="R15" s="21">
        <f t="shared" si="2"/>
        <v>25511940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25637590</v>
      </c>
      <c r="X15" s="21">
        <f t="shared" si="2"/>
        <v>34015797</v>
      </c>
      <c r="Y15" s="21">
        <f t="shared" si="2"/>
        <v>-8378207</v>
      </c>
      <c r="Z15" s="4">
        <f>+IF(X15&lt;&gt;0,+(Y15/X15)*100,0)</f>
        <v>-24.63034160275592</v>
      </c>
      <c r="AA15" s="19">
        <f>SUM(AA16:AA18)</f>
        <v>45354413</v>
      </c>
    </row>
    <row r="16" spans="1:27" ht="12.75">
      <c r="A16" s="5" t="s">
        <v>42</v>
      </c>
      <c r="B16" s="3"/>
      <c r="C16" s="22"/>
      <c r="D16" s="22"/>
      <c r="E16" s="23">
        <v>1150000</v>
      </c>
      <c r="F16" s="24">
        <v>1513074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1134801</v>
      </c>
      <c r="Y16" s="24">
        <v>-1134801</v>
      </c>
      <c r="Z16" s="6">
        <v>-100</v>
      </c>
      <c r="AA16" s="22">
        <v>1513074</v>
      </c>
    </row>
    <row r="17" spans="1:27" ht="12.75">
      <c r="A17" s="5" t="s">
        <v>43</v>
      </c>
      <c r="B17" s="3"/>
      <c r="C17" s="22">
        <v>21043247</v>
      </c>
      <c r="D17" s="22"/>
      <c r="E17" s="23">
        <v>18409270</v>
      </c>
      <c r="F17" s="24">
        <v>43795857</v>
      </c>
      <c r="G17" s="24">
        <v>19886</v>
      </c>
      <c r="H17" s="24"/>
      <c r="I17" s="24">
        <v>19886</v>
      </c>
      <c r="J17" s="24">
        <v>39772</v>
      </c>
      <c r="K17" s="24">
        <v>19886</v>
      </c>
      <c r="L17" s="24">
        <v>19886</v>
      </c>
      <c r="M17" s="24"/>
      <c r="N17" s="24">
        <v>39772</v>
      </c>
      <c r="O17" s="24">
        <v>13040217</v>
      </c>
      <c r="P17" s="24"/>
      <c r="Q17" s="24">
        <v>12455000</v>
      </c>
      <c r="R17" s="24">
        <v>25495217</v>
      </c>
      <c r="S17" s="24"/>
      <c r="T17" s="24"/>
      <c r="U17" s="24"/>
      <c r="V17" s="24"/>
      <c r="W17" s="24">
        <v>25574761</v>
      </c>
      <c r="X17" s="24">
        <v>32846886</v>
      </c>
      <c r="Y17" s="24">
        <v>-7272125</v>
      </c>
      <c r="Z17" s="6">
        <v>-22.14</v>
      </c>
      <c r="AA17" s="22">
        <v>43795857</v>
      </c>
    </row>
    <row r="18" spans="1:27" ht="12.75">
      <c r="A18" s="5" t="s">
        <v>44</v>
      </c>
      <c r="B18" s="3"/>
      <c r="C18" s="22">
        <v>35239</v>
      </c>
      <c r="D18" s="22"/>
      <c r="E18" s="23">
        <v>45482</v>
      </c>
      <c r="F18" s="24">
        <v>45482</v>
      </c>
      <c r="G18" s="24"/>
      <c r="H18" s="24">
        <v>2861</v>
      </c>
      <c r="I18" s="24">
        <v>9323</v>
      </c>
      <c r="J18" s="24">
        <v>12184</v>
      </c>
      <c r="K18" s="24">
        <v>5903</v>
      </c>
      <c r="L18" s="24">
        <v>13394</v>
      </c>
      <c r="M18" s="24">
        <v>14625</v>
      </c>
      <c r="N18" s="24">
        <v>33922</v>
      </c>
      <c r="O18" s="24">
        <v>10491</v>
      </c>
      <c r="P18" s="24">
        <v>3923</v>
      </c>
      <c r="Q18" s="24">
        <v>2309</v>
      </c>
      <c r="R18" s="24">
        <v>16723</v>
      </c>
      <c r="S18" s="24"/>
      <c r="T18" s="24"/>
      <c r="U18" s="24"/>
      <c r="V18" s="24"/>
      <c r="W18" s="24">
        <v>62829</v>
      </c>
      <c r="X18" s="24">
        <v>34110</v>
      </c>
      <c r="Y18" s="24">
        <v>28719</v>
      </c>
      <c r="Z18" s="6">
        <v>84.2</v>
      </c>
      <c r="AA18" s="22">
        <v>45482</v>
      </c>
    </row>
    <row r="19" spans="1:27" ht="12.75">
      <c r="A19" s="2" t="s">
        <v>45</v>
      </c>
      <c r="B19" s="8"/>
      <c r="C19" s="19">
        <f aca="true" t="shared" si="3" ref="C19:Y19">SUM(C20:C23)</f>
        <v>295624729</v>
      </c>
      <c r="D19" s="19">
        <f>SUM(D20:D23)</f>
        <v>0</v>
      </c>
      <c r="E19" s="20">
        <f t="shared" si="3"/>
        <v>382119543</v>
      </c>
      <c r="F19" s="21">
        <f t="shared" si="3"/>
        <v>389612457</v>
      </c>
      <c r="G19" s="21">
        <f t="shared" si="3"/>
        <v>28281023</v>
      </c>
      <c r="H19" s="21">
        <f t="shared" si="3"/>
        <v>26879531</v>
      </c>
      <c r="I19" s="21">
        <f t="shared" si="3"/>
        <v>58551339</v>
      </c>
      <c r="J19" s="21">
        <f t="shared" si="3"/>
        <v>113711893</v>
      </c>
      <c r="K19" s="21">
        <f t="shared" si="3"/>
        <v>35369362</v>
      </c>
      <c r="L19" s="21">
        <f t="shared" si="3"/>
        <v>8562243</v>
      </c>
      <c r="M19" s="21">
        <f t="shared" si="3"/>
        <v>7067419</v>
      </c>
      <c r="N19" s="21">
        <f t="shared" si="3"/>
        <v>50999024</v>
      </c>
      <c r="O19" s="21">
        <f t="shared" si="3"/>
        <v>28704009</v>
      </c>
      <c r="P19" s="21">
        <f t="shared" si="3"/>
        <v>36589131</v>
      </c>
      <c r="Q19" s="21">
        <f t="shared" si="3"/>
        <v>71082707</v>
      </c>
      <c r="R19" s="21">
        <f t="shared" si="3"/>
        <v>136375847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301086764</v>
      </c>
      <c r="X19" s="21">
        <f t="shared" si="3"/>
        <v>292209300</v>
      </c>
      <c r="Y19" s="21">
        <f t="shared" si="3"/>
        <v>8877464</v>
      </c>
      <c r="Z19" s="4">
        <f>+IF(X19&lt;&gt;0,+(Y19/X19)*100,0)</f>
        <v>3.0380497814409058</v>
      </c>
      <c r="AA19" s="19">
        <f>SUM(AA20:AA23)</f>
        <v>389612457</v>
      </c>
    </row>
    <row r="20" spans="1:27" ht="12.75">
      <c r="A20" s="5" t="s">
        <v>46</v>
      </c>
      <c r="B20" s="3"/>
      <c r="C20" s="22">
        <v>226773966</v>
      </c>
      <c r="D20" s="22"/>
      <c r="E20" s="23">
        <v>301718001</v>
      </c>
      <c r="F20" s="24">
        <v>308828915</v>
      </c>
      <c r="G20" s="24">
        <v>22002609</v>
      </c>
      <c r="H20" s="24">
        <v>19830927</v>
      </c>
      <c r="I20" s="24">
        <v>51950212</v>
      </c>
      <c r="J20" s="24">
        <v>93783748</v>
      </c>
      <c r="K20" s="24">
        <v>28661390</v>
      </c>
      <c r="L20" s="24">
        <v>1821373</v>
      </c>
      <c r="M20" s="24">
        <v>297890</v>
      </c>
      <c r="N20" s="24">
        <v>30780653</v>
      </c>
      <c r="O20" s="24">
        <v>21906281</v>
      </c>
      <c r="P20" s="24">
        <v>29787020</v>
      </c>
      <c r="Q20" s="24">
        <v>40808488</v>
      </c>
      <c r="R20" s="24">
        <v>92501789</v>
      </c>
      <c r="S20" s="24"/>
      <c r="T20" s="24"/>
      <c r="U20" s="24"/>
      <c r="V20" s="24"/>
      <c r="W20" s="24">
        <v>217066190</v>
      </c>
      <c r="X20" s="24">
        <v>231621660</v>
      </c>
      <c r="Y20" s="24">
        <v>-14555470</v>
      </c>
      <c r="Z20" s="6">
        <v>-6.28</v>
      </c>
      <c r="AA20" s="22">
        <v>308828915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68850763</v>
      </c>
      <c r="D23" s="22"/>
      <c r="E23" s="23">
        <v>80401542</v>
      </c>
      <c r="F23" s="24">
        <v>80783542</v>
      </c>
      <c r="G23" s="24">
        <v>6278414</v>
      </c>
      <c r="H23" s="24">
        <v>7048604</v>
      </c>
      <c r="I23" s="24">
        <v>6601127</v>
      </c>
      <c r="J23" s="24">
        <v>19928145</v>
      </c>
      <c r="K23" s="24">
        <v>6707972</v>
      </c>
      <c r="L23" s="24">
        <v>6740870</v>
      </c>
      <c r="M23" s="24">
        <v>6769529</v>
      </c>
      <c r="N23" s="24">
        <v>20218371</v>
      </c>
      <c r="O23" s="24">
        <v>6797728</v>
      </c>
      <c r="P23" s="24">
        <v>6802111</v>
      </c>
      <c r="Q23" s="24">
        <v>30274219</v>
      </c>
      <c r="R23" s="24">
        <v>43874058</v>
      </c>
      <c r="S23" s="24"/>
      <c r="T23" s="24"/>
      <c r="U23" s="24"/>
      <c r="V23" s="24"/>
      <c r="W23" s="24">
        <v>84020574</v>
      </c>
      <c r="X23" s="24">
        <v>60587640</v>
      </c>
      <c r="Y23" s="24">
        <v>23432934</v>
      </c>
      <c r="Z23" s="6">
        <v>38.68</v>
      </c>
      <c r="AA23" s="22">
        <v>80783542</v>
      </c>
    </row>
    <row r="24" spans="1:27" ht="12.75">
      <c r="A24" s="2" t="s">
        <v>50</v>
      </c>
      <c r="B24" s="8" t="s">
        <v>51</v>
      </c>
      <c r="C24" s="19">
        <v>1722</v>
      </c>
      <c r="D24" s="19"/>
      <c r="E24" s="20">
        <v>2840</v>
      </c>
      <c r="F24" s="21">
        <v>2840</v>
      </c>
      <c r="G24" s="21">
        <v>352</v>
      </c>
      <c r="H24" s="21">
        <v>352</v>
      </c>
      <c r="I24" s="21">
        <v>352</v>
      </c>
      <c r="J24" s="21">
        <v>1056</v>
      </c>
      <c r="K24" s="21">
        <v>352</v>
      </c>
      <c r="L24" s="21">
        <v>352</v>
      </c>
      <c r="M24" s="21">
        <v>352</v>
      </c>
      <c r="N24" s="21">
        <v>1056</v>
      </c>
      <c r="O24" s="21">
        <v>352</v>
      </c>
      <c r="P24" s="21">
        <v>352</v>
      </c>
      <c r="Q24" s="21">
        <v>352</v>
      </c>
      <c r="R24" s="21">
        <v>1056</v>
      </c>
      <c r="S24" s="21"/>
      <c r="T24" s="21"/>
      <c r="U24" s="21"/>
      <c r="V24" s="21"/>
      <c r="W24" s="21">
        <v>3168</v>
      </c>
      <c r="X24" s="21">
        <v>2124</v>
      </c>
      <c r="Y24" s="21">
        <v>1044</v>
      </c>
      <c r="Z24" s="4">
        <v>49.15</v>
      </c>
      <c r="AA24" s="19">
        <v>2840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700991231</v>
      </c>
      <c r="D25" s="40">
        <f>+D5+D9+D15+D19+D24</f>
        <v>0</v>
      </c>
      <c r="E25" s="41">
        <f t="shared" si="4"/>
        <v>730607977</v>
      </c>
      <c r="F25" s="42">
        <f t="shared" si="4"/>
        <v>778458891</v>
      </c>
      <c r="G25" s="42">
        <f t="shared" si="4"/>
        <v>146873674</v>
      </c>
      <c r="H25" s="42">
        <f t="shared" si="4"/>
        <v>30337020</v>
      </c>
      <c r="I25" s="42">
        <f t="shared" si="4"/>
        <v>67599235</v>
      </c>
      <c r="J25" s="42">
        <f t="shared" si="4"/>
        <v>244809929</v>
      </c>
      <c r="K25" s="42">
        <f t="shared" si="4"/>
        <v>40918067</v>
      </c>
      <c r="L25" s="42">
        <f t="shared" si="4"/>
        <v>14836759</v>
      </c>
      <c r="M25" s="42">
        <f t="shared" si="4"/>
        <v>141505655</v>
      </c>
      <c r="N25" s="42">
        <f t="shared" si="4"/>
        <v>197260481</v>
      </c>
      <c r="O25" s="42">
        <f t="shared" si="4"/>
        <v>47257786</v>
      </c>
      <c r="P25" s="42">
        <f t="shared" si="4"/>
        <v>43798947</v>
      </c>
      <c r="Q25" s="42">
        <f t="shared" si="4"/>
        <v>87143255</v>
      </c>
      <c r="R25" s="42">
        <f t="shared" si="4"/>
        <v>178199988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620270398</v>
      </c>
      <c r="X25" s="42">
        <f t="shared" si="4"/>
        <v>583843887</v>
      </c>
      <c r="Y25" s="42">
        <f t="shared" si="4"/>
        <v>36426511</v>
      </c>
      <c r="Z25" s="43">
        <f>+IF(X25&lt;&gt;0,+(Y25/X25)*100,0)</f>
        <v>6.239084078994562</v>
      </c>
      <c r="AA25" s="40">
        <f>+AA5+AA9+AA15+AA19+AA24</f>
        <v>778458891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283441028</v>
      </c>
      <c r="D28" s="19">
        <f>SUM(D29:D31)</f>
        <v>0</v>
      </c>
      <c r="E28" s="20">
        <f t="shared" si="5"/>
        <v>270710425</v>
      </c>
      <c r="F28" s="21">
        <f t="shared" si="5"/>
        <v>267735928</v>
      </c>
      <c r="G28" s="21">
        <f t="shared" si="5"/>
        <v>3388581</v>
      </c>
      <c r="H28" s="21">
        <f t="shared" si="5"/>
        <v>23994317</v>
      </c>
      <c r="I28" s="21">
        <f t="shared" si="5"/>
        <v>16756676</v>
      </c>
      <c r="J28" s="21">
        <f t="shared" si="5"/>
        <v>44139574</v>
      </c>
      <c r="K28" s="21">
        <f t="shared" si="5"/>
        <v>19444664</v>
      </c>
      <c r="L28" s="21">
        <f t="shared" si="5"/>
        <v>23983049</v>
      </c>
      <c r="M28" s="21">
        <f t="shared" si="5"/>
        <v>20952752</v>
      </c>
      <c r="N28" s="21">
        <f t="shared" si="5"/>
        <v>64380465</v>
      </c>
      <c r="O28" s="21">
        <f t="shared" si="5"/>
        <v>21704074</v>
      </c>
      <c r="P28" s="21">
        <f t="shared" si="5"/>
        <v>26639538</v>
      </c>
      <c r="Q28" s="21">
        <f t="shared" si="5"/>
        <v>17474971</v>
      </c>
      <c r="R28" s="21">
        <f t="shared" si="5"/>
        <v>65818583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174338622</v>
      </c>
      <c r="X28" s="21">
        <f t="shared" si="5"/>
        <v>200801160</v>
      </c>
      <c r="Y28" s="21">
        <f t="shared" si="5"/>
        <v>-26462538</v>
      </c>
      <c r="Z28" s="4">
        <f>+IF(X28&lt;&gt;0,+(Y28/X28)*100,0)</f>
        <v>-13.178478650222935</v>
      </c>
      <c r="AA28" s="19">
        <f>SUM(AA29:AA31)</f>
        <v>267735928</v>
      </c>
    </row>
    <row r="29" spans="1:27" ht="12.75">
      <c r="A29" s="5" t="s">
        <v>32</v>
      </c>
      <c r="B29" s="3"/>
      <c r="C29" s="22">
        <v>80402491</v>
      </c>
      <c r="D29" s="22"/>
      <c r="E29" s="23">
        <v>78234773</v>
      </c>
      <c r="F29" s="24">
        <v>73119613</v>
      </c>
      <c r="G29" s="24">
        <v>2744861</v>
      </c>
      <c r="H29" s="24">
        <v>5577509</v>
      </c>
      <c r="I29" s="24">
        <v>4904175</v>
      </c>
      <c r="J29" s="24">
        <v>13226545</v>
      </c>
      <c r="K29" s="24">
        <v>6930534</v>
      </c>
      <c r="L29" s="24">
        <v>7273598</v>
      </c>
      <c r="M29" s="24">
        <v>8325618</v>
      </c>
      <c r="N29" s="24">
        <v>22529750</v>
      </c>
      <c r="O29" s="24">
        <v>5689185</v>
      </c>
      <c r="P29" s="24">
        <v>7185902</v>
      </c>
      <c r="Q29" s="24">
        <v>7057328</v>
      </c>
      <c r="R29" s="24">
        <v>19932415</v>
      </c>
      <c r="S29" s="24"/>
      <c r="T29" s="24"/>
      <c r="U29" s="24"/>
      <c r="V29" s="24"/>
      <c r="W29" s="24">
        <v>55688710</v>
      </c>
      <c r="X29" s="24">
        <v>54839475</v>
      </c>
      <c r="Y29" s="24">
        <v>849235</v>
      </c>
      <c r="Z29" s="6">
        <v>1.55</v>
      </c>
      <c r="AA29" s="22">
        <v>73119613</v>
      </c>
    </row>
    <row r="30" spans="1:27" ht="12.75">
      <c r="A30" s="5" t="s">
        <v>33</v>
      </c>
      <c r="B30" s="3"/>
      <c r="C30" s="25">
        <v>203038537</v>
      </c>
      <c r="D30" s="25"/>
      <c r="E30" s="26">
        <v>192475652</v>
      </c>
      <c r="F30" s="27">
        <v>194616315</v>
      </c>
      <c r="G30" s="27">
        <v>643720</v>
      </c>
      <c r="H30" s="27">
        <v>18416808</v>
      </c>
      <c r="I30" s="27">
        <v>11852501</v>
      </c>
      <c r="J30" s="27">
        <v>30913029</v>
      </c>
      <c r="K30" s="27">
        <v>12514130</v>
      </c>
      <c r="L30" s="27">
        <v>16709451</v>
      </c>
      <c r="M30" s="27">
        <v>12627134</v>
      </c>
      <c r="N30" s="27">
        <v>41850715</v>
      </c>
      <c r="O30" s="27">
        <v>16014889</v>
      </c>
      <c r="P30" s="27">
        <v>19453636</v>
      </c>
      <c r="Q30" s="27">
        <v>10417643</v>
      </c>
      <c r="R30" s="27">
        <v>45886168</v>
      </c>
      <c r="S30" s="27"/>
      <c r="T30" s="27"/>
      <c r="U30" s="27"/>
      <c r="V30" s="27"/>
      <c r="W30" s="27">
        <v>118649912</v>
      </c>
      <c r="X30" s="27">
        <v>145961685</v>
      </c>
      <c r="Y30" s="27">
        <v>-27311773</v>
      </c>
      <c r="Z30" s="7">
        <v>-18.71</v>
      </c>
      <c r="AA30" s="25">
        <v>194616315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70699347</v>
      </c>
      <c r="D32" s="19">
        <f>SUM(D33:D37)</f>
        <v>0</v>
      </c>
      <c r="E32" s="20">
        <f t="shared" si="6"/>
        <v>69371002</v>
      </c>
      <c r="F32" s="21">
        <f t="shared" si="6"/>
        <v>73057054</v>
      </c>
      <c r="G32" s="21">
        <f t="shared" si="6"/>
        <v>400288</v>
      </c>
      <c r="H32" s="21">
        <f t="shared" si="6"/>
        <v>12308289</v>
      </c>
      <c r="I32" s="21">
        <f t="shared" si="6"/>
        <v>6322870</v>
      </c>
      <c r="J32" s="21">
        <f t="shared" si="6"/>
        <v>19031447</v>
      </c>
      <c r="K32" s="21">
        <f t="shared" si="6"/>
        <v>6521856</v>
      </c>
      <c r="L32" s="21">
        <f t="shared" si="6"/>
        <v>6617993</v>
      </c>
      <c r="M32" s="21">
        <f t="shared" si="6"/>
        <v>7297571</v>
      </c>
      <c r="N32" s="21">
        <f t="shared" si="6"/>
        <v>20437420</v>
      </c>
      <c r="O32" s="21">
        <f t="shared" si="6"/>
        <v>6938284</v>
      </c>
      <c r="P32" s="21">
        <f t="shared" si="6"/>
        <v>6910928</v>
      </c>
      <c r="Q32" s="21">
        <f t="shared" si="6"/>
        <v>6977523</v>
      </c>
      <c r="R32" s="21">
        <f t="shared" si="6"/>
        <v>20826735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60295602</v>
      </c>
      <c r="X32" s="21">
        <f t="shared" si="6"/>
        <v>54792117</v>
      </c>
      <c r="Y32" s="21">
        <f t="shared" si="6"/>
        <v>5503485</v>
      </c>
      <c r="Z32" s="4">
        <f>+IF(X32&lt;&gt;0,+(Y32/X32)*100,0)</f>
        <v>10.044300715739821</v>
      </c>
      <c r="AA32" s="19">
        <f>SUM(AA33:AA37)</f>
        <v>73057054</v>
      </c>
    </row>
    <row r="33" spans="1:27" ht="12.75">
      <c r="A33" s="5" t="s">
        <v>36</v>
      </c>
      <c r="B33" s="3"/>
      <c r="C33" s="22">
        <v>15697391</v>
      </c>
      <c r="D33" s="22"/>
      <c r="E33" s="23">
        <v>14939449</v>
      </c>
      <c r="F33" s="24">
        <v>17215804</v>
      </c>
      <c r="G33" s="24">
        <v>122521</v>
      </c>
      <c r="H33" s="24">
        <v>2898111</v>
      </c>
      <c r="I33" s="24">
        <v>1335779</v>
      </c>
      <c r="J33" s="24">
        <v>4356411</v>
      </c>
      <c r="K33" s="24">
        <v>1450468</v>
      </c>
      <c r="L33" s="24">
        <v>1436291</v>
      </c>
      <c r="M33" s="24">
        <v>1499593</v>
      </c>
      <c r="N33" s="24">
        <v>4386352</v>
      </c>
      <c r="O33" s="24">
        <v>1503424</v>
      </c>
      <c r="P33" s="24">
        <v>1372047</v>
      </c>
      <c r="Q33" s="24">
        <v>1479398</v>
      </c>
      <c r="R33" s="24">
        <v>4354869</v>
      </c>
      <c r="S33" s="24"/>
      <c r="T33" s="24"/>
      <c r="U33" s="24"/>
      <c r="V33" s="24"/>
      <c r="W33" s="24">
        <v>13097632</v>
      </c>
      <c r="X33" s="24">
        <v>12911598</v>
      </c>
      <c r="Y33" s="24">
        <v>186034</v>
      </c>
      <c r="Z33" s="6">
        <v>1.44</v>
      </c>
      <c r="AA33" s="22">
        <v>17215804</v>
      </c>
    </row>
    <row r="34" spans="1:27" ht="12.75">
      <c r="A34" s="5" t="s">
        <v>37</v>
      </c>
      <c r="B34" s="3"/>
      <c r="C34" s="22">
        <v>18027488</v>
      </c>
      <c r="D34" s="22"/>
      <c r="E34" s="23">
        <v>18744957</v>
      </c>
      <c r="F34" s="24">
        <v>19989985</v>
      </c>
      <c r="G34" s="24">
        <v>47835</v>
      </c>
      <c r="H34" s="24">
        <v>3257084</v>
      </c>
      <c r="I34" s="24">
        <v>1641453</v>
      </c>
      <c r="J34" s="24">
        <v>4946372</v>
      </c>
      <c r="K34" s="24">
        <v>1581686</v>
      </c>
      <c r="L34" s="24">
        <v>1648524</v>
      </c>
      <c r="M34" s="24">
        <v>2066021</v>
      </c>
      <c r="N34" s="24">
        <v>5296231</v>
      </c>
      <c r="O34" s="24">
        <v>2213682</v>
      </c>
      <c r="P34" s="24">
        <v>2230984</v>
      </c>
      <c r="Q34" s="24">
        <v>2454464</v>
      </c>
      <c r="R34" s="24">
        <v>6899130</v>
      </c>
      <c r="S34" s="24"/>
      <c r="T34" s="24"/>
      <c r="U34" s="24"/>
      <c r="V34" s="24"/>
      <c r="W34" s="24">
        <v>17141733</v>
      </c>
      <c r="X34" s="24">
        <v>14992380</v>
      </c>
      <c r="Y34" s="24">
        <v>2149353</v>
      </c>
      <c r="Z34" s="6">
        <v>14.34</v>
      </c>
      <c r="AA34" s="22">
        <v>19989985</v>
      </c>
    </row>
    <row r="35" spans="1:27" ht="12.75">
      <c r="A35" s="5" t="s">
        <v>38</v>
      </c>
      <c r="B35" s="3"/>
      <c r="C35" s="22">
        <v>36974468</v>
      </c>
      <c r="D35" s="22"/>
      <c r="E35" s="23">
        <v>35686596</v>
      </c>
      <c r="F35" s="24">
        <v>35851265</v>
      </c>
      <c r="G35" s="24">
        <v>229932</v>
      </c>
      <c r="H35" s="24">
        <v>6153094</v>
      </c>
      <c r="I35" s="24">
        <v>3345638</v>
      </c>
      <c r="J35" s="24">
        <v>9728664</v>
      </c>
      <c r="K35" s="24">
        <v>3489702</v>
      </c>
      <c r="L35" s="24">
        <v>3533178</v>
      </c>
      <c r="M35" s="24">
        <v>3731957</v>
      </c>
      <c r="N35" s="24">
        <v>10754837</v>
      </c>
      <c r="O35" s="24">
        <v>3221178</v>
      </c>
      <c r="P35" s="24">
        <v>3307897</v>
      </c>
      <c r="Q35" s="24">
        <v>3043661</v>
      </c>
      <c r="R35" s="24">
        <v>9572736</v>
      </c>
      <c r="S35" s="24"/>
      <c r="T35" s="24"/>
      <c r="U35" s="24"/>
      <c r="V35" s="24"/>
      <c r="W35" s="24">
        <v>30056237</v>
      </c>
      <c r="X35" s="24">
        <v>26888139</v>
      </c>
      <c r="Y35" s="24">
        <v>3168098</v>
      </c>
      <c r="Z35" s="6">
        <v>11.78</v>
      </c>
      <c r="AA35" s="22">
        <v>35851265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61377110</v>
      </c>
      <c r="D38" s="19">
        <f>SUM(D39:D41)</f>
        <v>0</v>
      </c>
      <c r="E38" s="20">
        <f t="shared" si="7"/>
        <v>72435545</v>
      </c>
      <c r="F38" s="21">
        <f t="shared" si="7"/>
        <v>73462296</v>
      </c>
      <c r="G38" s="21">
        <f t="shared" si="7"/>
        <v>213727</v>
      </c>
      <c r="H38" s="21">
        <f t="shared" si="7"/>
        <v>6664760</v>
      </c>
      <c r="I38" s="21">
        <f t="shared" si="7"/>
        <v>3821011</v>
      </c>
      <c r="J38" s="21">
        <f t="shared" si="7"/>
        <v>10699498</v>
      </c>
      <c r="K38" s="21">
        <f t="shared" si="7"/>
        <v>3695720</v>
      </c>
      <c r="L38" s="21">
        <f t="shared" si="7"/>
        <v>3548246</v>
      </c>
      <c r="M38" s="21">
        <f t="shared" si="7"/>
        <v>3465995</v>
      </c>
      <c r="N38" s="21">
        <f t="shared" si="7"/>
        <v>10709961</v>
      </c>
      <c r="O38" s="21">
        <f t="shared" si="7"/>
        <v>2972696</v>
      </c>
      <c r="P38" s="21">
        <f t="shared" si="7"/>
        <v>3177887</v>
      </c>
      <c r="Q38" s="21">
        <f t="shared" si="7"/>
        <v>3979756</v>
      </c>
      <c r="R38" s="21">
        <f t="shared" si="7"/>
        <v>10130339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31539798</v>
      </c>
      <c r="X38" s="21">
        <f t="shared" si="7"/>
        <v>55096524</v>
      </c>
      <c r="Y38" s="21">
        <f t="shared" si="7"/>
        <v>-23556726</v>
      </c>
      <c r="Z38" s="4">
        <f>+IF(X38&lt;&gt;0,+(Y38/X38)*100,0)</f>
        <v>-42.75537600157861</v>
      </c>
      <c r="AA38" s="19">
        <f>SUM(AA39:AA41)</f>
        <v>73462296</v>
      </c>
    </row>
    <row r="39" spans="1:27" ht="12.75">
      <c r="A39" s="5" t="s">
        <v>42</v>
      </c>
      <c r="B39" s="3"/>
      <c r="C39" s="22">
        <v>8025726</v>
      </c>
      <c r="D39" s="22"/>
      <c r="E39" s="23">
        <v>9064498</v>
      </c>
      <c r="F39" s="24">
        <v>9348035</v>
      </c>
      <c r="G39" s="24">
        <v>5100</v>
      </c>
      <c r="H39" s="24">
        <v>1784653</v>
      </c>
      <c r="I39" s="24">
        <v>826596</v>
      </c>
      <c r="J39" s="24">
        <v>2616349</v>
      </c>
      <c r="K39" s="24">
        <v>802650</v>
      </c>
      <c r="L39" s="24">
        <v>777994</v>
      </c>
      <c r="M39" s="24">
        <v>777291</v>
      </c>
      <c r="N39" s="24">
        <v>2357935</v>
      </c>
      <c r="O39" s="24">
        <v>786323</v>
      </c>
      <c r="P39" s="24">
        <v>787369</v>
      </c>
      <c r="Q39" s="24">
        <v>946545</v>
      </c>
      <c r="R39" s="24">
        <v>2520237</v>
      </c>
      <c r="S39" s="24"/>
      <c r="T39" s="24"/>
      <c r="U39" s="24"/>
      <c r="V39" s="24"/>
      <c r="W39" s="24">
        <v>7494521</v>
      </c>
      <c r="X39" s="24">
        <v>7010964</v>
      </c>
      <c r="Y39" s="24">
        <v>483557</v>
      </c>
      <c r="Z39" s="6">
        <v>6.9</v>
      </c>
      <c r="AA39" s="22">
        <v>9348035</v>
      </c>
    </row>
    <row r="40" spans="1:27" ht="12.75">
      <c r="A40" s="5" t="s">
        <v>43</v>
      </c>
      <c r="B40" s="3"/>
      <c r="C40" s="22">
        <v>52176165</v>
      </c>
      <c r="D40" s="22"/>
      <c r="E40" s="23">
        <v>62220986</v>
      </c>
      <c r="F40" s="24">
        <v>62900123</v>
      </c>
      <c r="G40" s="24">
        <v>206770</v>
      </c>
      <c r="H40" s="24">
        <v>4648183</v>
      </c>
      <c r="I40" s="24">
        <v>2884210</v>
      </c>
      <c r="J40" s="24">
        <v>7739163</v>
      </c>
      <c r="K40" s="24">
        <v>2782572</v>
      </c>
      <c r="L40" s="24">
        <v>2655333</v>
      </c>
      <c r="M40" s="24">
        <v>2583487</v>
      </c>
      <c r="N40" s="24">
        <v>8021392</v>
      </c>
      <c r="O40" s="24">
        <v>2087821</v>
      </c>
      <c r="P40" s="24">
        <v>2275911</v>
      </c>
      <c r="Q40" s="24">
        <v>2925416</v>
      </c>
      <c r="R40" s="24">
        <v>7289148</v>
      </c>
      <c r="S40" s="24"/>
      <c r="T40" s="24"/>
      <c r="U40" s="24"/>
      <c r="V40" s="24"/>
      <c r="W40" s="24">
        <v>23049703</v>
      </c>
      <c r="X40" s="24">
        <v>47175021</v>
      </c>
      <c r="Y40" s="24">
        <v>-24125318</v>
      </c>
      <c r="Z40" s="6">
        <v>-51.14</v>
      </c>
      <c r="AA40" s="22">
        <v>62900123</v>
      </c>
    </row>
    <row r="41" spans="1:27" ht="12.75">
      <c r="A41" s="5" t="s">
        <v>44</v>
      </c>
      <c r="B41" s="3"/>
      <c r="C41" s="22">
        <v>1175219</v>
      </c>
      <c r="D41" s="22"/>
      <c r="E41" s="23">
        <v>1150061</v>
      </c>
      <c r="F41" s="24">
        <v>1214138</v>
      </c>
      <c r="G41" s="24">
        <v>1857</v>
      </c>
      <c r="H41" s="24">
        <v>231924</v>
      </c>
      <c r="I41" s="24">
        <v>110205</v>
      </c>
      <c r="J41" s="24">
        <v>343986</v>
      </c>
      <c r="K41" s="24">
        <v>110498</v>
      </c>
      <c r="L41" s="24">
        <v>114919</v>
      </c>
      <c r="M41" s="24">
        <v>105217</v>
      </c>
      <c r="N41" s="24">
        <v>330634</v>
      </c>
      <c r="O41" s="24">
        <v>98552</v>
      </c>
      <c r="P41" s="24">
        <v>114607</v>
      </c>
      <c r="Q41" s="24">
        <v>107795</v>
      </c>
      <c r="R41" s="24">
        <v>320954</v>
      </c>
      <c r="S41" s="24"/>
      <c r="T41" s="24"/>
      <c r="U41" s="24"/>
      <c r="V41" s="24"/>
      <c r="W41" s="24">
        <v>995574</v>
      </c>
      <c r="X41" s="24">
        <v>910539</v>
      </c>
      <c r="Y41" s="24">
        <v>85035</v>
      </c>
      <c r="Z41" s="6">
        <v>9.34</v>
      </c>
      <c r="AA41" s="22">
        <v>1214138</v>
      </c>
    </row>
    <row r="42" spans="1:27" ht="12.75">
      <c r="A42" s="2" t="s">
        <v>45</v>
      </c>
      <c r="B42" s="8"/>
      <c r="C42" s="19">
        <f aca="true" t="shared" si="8" ref="C42:Y42">SUM(C43:C46)</f>
        <v>300203835</v>
      </c>
      <c r="D42" s="19">
        <f>SUM(D43:D46)</f>
        <v>0</v>
      </c>
      <c r="E42" s="20">
        <f t="shared" si="8"/>
        <v>356954533</v>
      </c>
      <c r="F42" s="21">
        <f t="shared" si="8"/>
        <v>288266574</v>
      </c>
      <c r="G42" s="21">
        <f t="shared" si="8"/>
        <v>614417</v>
      </c>
      <c r="H42" s="21">
        <f t="shared" si="8"/>
        <v>11919908</v>
      </c>
      <c r="I42" s="21">
        <f t="shared" si="8"/>
        <v>37326848</v>
      </c>
      <c r="J42" s="21">
        <f t="shared" si="8"/>
        <v>49861173</v>
      </c>
      <c r="K42" s="21">
        <f t="shared" si="8"/>
        <v>7375850</v>
      </c>
      <c r="L42" s="21">
        <f t="shared" si="8"/>
        <v>127108222</v>
      </c>
      <c r="M42" s="21">
        <f t="shared" si="8"/>
        <v>10563604</v>
      </c>
      <c r="N42" s="21">
        <f t="shared" si="8"/>
        <v>145047676</v>
      </c>
      <c r="O42" s="21">
        <f t="shared" si="8"/>
        <v>26759567</v>
      </c>
      <c r="P42" s="21">
        <f t="shared" si="8"/>
        <v>66320922</v>
      </c>
      <c r="Q42" s="21">
        <f t="shared" si="8"/>
        <v>54681270</v>
      </c>
      <c r="R42" s="21">
        <f t="shared" si="8"/>
        <v>147761759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342670608</v>
      </c>
      <c r="X42" s="21">
        <f t="shared" si="8"/>
        <v>216199611</v>
      </c>
      <c r="Y42" s="21">
        <f t="shared" si="8"/>
        <v>126470997</v>
      </c>
      <c r="Z42" s="4">
        <f>+IF(X42&lt;&gt;0,+(Y42/X42)*100,0)</f>
        <v>58.49732865615563</v>
      </c>
      <c r="AA42" s="19">
        <f>SUM(AA43:AA46)</f>
        <v>288266574</v>
      </c>
    </row>
    <row r="43" spans="1:27" ht="12.75">
      <c r="A43" s="5" t="s">
        <v>46</v>
      </c>
      <c r="B43" s="3"/>
      <c r="C43" s="22">
        <v>255149367</v>
      </c>
      <c r="D43" s="22"/>
      <c r="E43" s="23">
        <v>304014148</v>
      </c>
      <c r="F43" s="24">
        <v>232244183</v>
      </c>
      <c r="G43" s="24">
        <v>359188</v>
      </c>
      <c r="H43" s="24">
        <v>5377916</v>
      </c>
      <c r="I43" s="24">
        <v>33707597</v>
      </c>
      <c r="J43" s="24">
        <v>39444701</v>
      </c>
      <c r="K43" s="24">
        <v>3570262</v>
      </c>
      <c r="L43" s="24">
        <v>123564077</v>
      </c>
      <c r="M43" s="24">
        <v>6755616</v>
      </c>
      <c r="N43" s="24">
        <v>133889955</v>
      </c>
      <c r="O43" s="24">
        <v>20461378</v>
      </c>
      <c r="P43" s="24">
        <v>61923582</v>
      </c>
      <c r="Q43" s="24">
        <v>50599562</v>
      </c>
      <c r="R43" s="24">
        <v>132984522</v>
      </c>
      <c r="S43" s="24"/>
      <c r="T43" s="24"/>
      <c r="U43" s="24"/>
      <c r="V43" s="24"/>
      <c r="W43" s="24">
        <v>306319178</v>
      </c>
      <c r="X43" s="24">
        <v>174183003</v>
      </c>
      <c r="Y43" s="24">
        <v>132136175</v>
      </c>
      <c r="Z43" s="6">
        <v>75.86</v>
      </c>
      <c r="AA43" s="22">
        <v>232244183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45054468</v>
      </c>
      <c r="D46" s="22"/>
      <c r="E46" s="23">
        <v>52940385</v>
      </c>
      <c r="F46" s="24">
        <v>56022391</v>
      </c>
      <c r="G46" s="24">
        <v>255229</v>
      </c>
      <c r="H46" s="24">
        <v>6541992</v>
      </c>
      <c r="I46" s="24">
        <v>3619251</v>
      </c>
      <c r="J46" s="24">
        <v>10416472</v>
      </c>
      <c r="K46" s="24">
        <v>3805588</v>
      </c>
      <c r="L46" s="24">
        <v>3544145</v>
      </c>
      <c r="M46" s="24">
        <v>3807988</v>
      </c>
      <c r="N46" s="24">
        <v>11157721</v>
      </c>
      <c r="O46" s="24">
        <v>6298189</v>
      </c>
      <c r="P46" s="24">
        <v>4397340</v>
      </c>
      <c r="Q46" s="24">
        <v>4081708</v>
      </c>
      <c r="R46" s="24">
        <v>14777237</v>
      </c>
      <c r="S46" s="24"/>
      <c r="T46" s="24"/>
      <c r="U46" s="24"/>
      <c r="V46" s="24"/>
      <c r="W46" s="24">
        <v>36351430</v>
      </c>
      <c r="X46" s="24">
        <v>42016608</v>
      </c>
      <c r="Y46" s="24">
        <v>-5665178</v>
      </c>
      <c r="Z46" s="6">
        <v>-13.48</v>
      </c>
      <c r="AA46" s="22">
        <v>56022391</v>
      </c>
    </row>
    <row r="47" spans="1:27" ht="12.75">
      <c r="A47" s="2" t="s">
        <v>50</v>
      </c>
      <c r="B47" s="8" t="s">
        <v>51</v>
      </c>
      <c r="C47" s="19">
        <v>158425</v>
      </c>
      <c r="D47" s="19"/>
      <c r="E47" s="20">
        <v>158651</v>
      </c>
      <c r="F47" s="21">
        <v>158651</v>
      </c>
      <c r="G47" s="21"/>
      <c r="H47" s="21">
        <v>39457</v>
      </c>
      <c r="I47" s="21">
        <v>13888</v>
      </c>
      <c r="J47" s="21">
        <v>53345</v>
      </c>
      <c r="K47" s="21">
        <v>13887</v>
      </c>
      <c r="L47" s="21">
        <v>13887</v>
      </c>
      <c r="M47" s="21">
        <v>13887</v>
      </c>
      <c r="N47" s="21">
        <v>41661</v>
      </c>
      <c r="O47" s="21">
        <v>13887</v>
      </c>
      <c r="P47" s="21">
        <v>13887</v>
      </c>
      <c r="Q47" s="21"/>
      <c r="R47" s="21">
        <v>27774</v>
      </c>
      <c r="S47" s="21"/>
      <c r="T47" s="21"/>
      <c r="U47" s="21"/>
      <c r="V47" s="21"/>
      <c r="W47" s="21">
        <v>122780</v>
      </c>
      <c r="X47" s="21">
        <v>118953</v>
      </c>
      <c r="Y47" s="21">
        <v>3827</v>
      </c>
      <c r="Z47" s="4">
        <v>3.22</v>
      </c>
      <c r="AA47" s="19">
        <v>158651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715879745</v>
      </c>
      <c r="D48" s="40">
        <f>+D28+D32+D38+D42+D47</f>
        <v>0</v>
      </c>
      <c r="E48" s="41">
        <f t="shared" si="9"/>
        <v>769630156</v>
      </c>
      <c r="F48" s="42">
        <f t="shared" si="9"/>
        <v>702680503</v>
      </c>
      <c r="G48" s="42">
        <f t="shared" si="9"/>
        <v>4617013</v>
      </c>
      <c r="H48" s="42">
        <f t="shared" si="9"/>
        <v>54926731</v>
      </c>
      <c r="I48" s="42">
        <f t="shared" si="9"/>
        <v>64241293</v>
      </c>
      <c r="J48" s="42">
        <f t="shared" si="9"/>
        <v>123785037</v>
      </c>
      <c r="K48" s="42">
        <f t="shared" si="9"/>
        <v>37051977</v>
      </c>
      <c r="L48" s="42">
        <f t="shared" si="9"/>
        <v>161271397</v>
      </c>
      <c r="M48" s="42">
        <f t="shared" si="9"/>
        <v>42293809</v>
      </c>
      <c r="N48" s="42">
        <f t="shared" si="9"/>
        <v>240617183</v>
      </c>
      <c r="O48" s="42">
        <f t="shared" si="9"/>
        <v>58388508</v>
      </c>
      <c r="P48" s="42">
        <f t="shared" si="9"/>
        <v>103063162</v>
      </c>
      <c r="Q48" s="42">
        <f t="shared" si="9"/>
        <v>83113520</v>
      </c>
      <c r="R48" s="42">
        <f t="shared" si="9"/>
        <v>244565190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608967410</v>
      </c>
      <c r="X48" s="42">
        <f t="shared" si="9"/>
        <v>527008365</v>
      </c>
      <c r="Y48" s="42">
        <f t="shared" si="9"/>
        <v>81959045</v>
      </c>
      <c r="Z48" s="43">
        <f>+IF(X48&lt;&gt;0,+(Y48/X48)*100,0)</f>
        <v>15.551754097869017</v>
      </c>
      <c r="AA48" s="40">
        <f>+AA28+AA32+AA38+AA42+AA47</f>
        <v>702680503</v>
      </c>
    </row>
    <row r="49" spans="1:27" ht="12.75">
      <c r="A49" s="14" t="s">
        <v>96</v>
      </c>
      <c r="B49" s="15"/>
      <c r="C49" s="44">
        <f aca="true" t="shared" si="10" ref="C49:Y49">+C25-C48</f>
        <v>-14888514</v>
      </c>
      <c r="D49" s="44">
        <f>+D25-D48</f>
        <v>0</v>
      </c>
      <c r="E49" s="45">
        <f t="shared" si="10"/>
        <v>-39022179</v>
      </c>
      <c r="F49" s="46">
        <f t="shared" si="10"/>
        <v>75778388</v>
      </c>
      <c r="G49" s="46">
        <f t="shared" si="10"/>
        <v>142256661</v>
      </c>
      <c r="H49" s="46">
        <f t="shared" si="10"/>
        <v>-24589711</v>
      </c>
      <c r="I49" s="46">
        <f t="shared" si="10"/>
        <v>3357942</v>
      </c>
      <c r="J49" s="46">
        <f t="shared" si="10"/>
        <v>121024892</v>
      </c>
      <c r="K49" s="46">
        <f t="shared" si="10"/>
        <v>3866090</v>
      </c>
      <c r="L49" s="46">
        <f t="shared" si="10"/>
        <v>-146434638</v>
      </c>
      <c r="M49" s="46">
        <f t="shared" si="10"/>
        <v>99211846</v>
      </c>
      <c r="N49" s="46">
        <f t="shared" si="10"/>
        <v>-43356702</v>
      </c>
      <c r="O49" s="46">
        <f t="shared" si="10"/>
        <v>-11130722</v>
      </c>
      <c r="P49" s="46">
        <f t="shared" si="10"/>
        <v>-59264215</v>
      </c>
      <c r="Q49" s="46">
        <f t="shared" si="10"/>
        <v>4029735</v>
      </c>
      <c r="R49" s="46">
        <f t="shared" si="10"/>
        <v>-66365202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11302988</v>
      </c>
      <c r="X49" s="46">
        <f>IF(F25=F48,0,X25-X48)</f>
        <v>56835522</v>
      </c>
      <c r="Y49" s="46">
        <f t="shared" si="10"/>
        <v>-45532534</v>
      </c>
      <c r="Z49" s="47">
        <f>+IF(X49&lt;&gt;0,+(Y49/X49)*100,0)</f>
        <v>-80.112810435699</v>
      </c>
      <c r="AA49" s="44">
        <f>+AA25-AA48</f>
        <v>75778388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603608507</v>
      </c>
      <c r="D5" s="19">
        <f>SUM(D6:D8)</f>
        <v>0</v>
      </c>
      <c r="E5" s="20">
        <f t="shared" si="0"/>
        <v>616534658</v>
      </c>
      <c r="F5" s="21">
        <f t="shared" si="0"/>
        <v>700271475</v>
      </c>
      <c r="G5" s="21">
        <f t="shared" si="0"/>
        <v>7277688</v>
      </c>
      <c r="H5" s="21">
        <f t="shared" si="0"/>
        <v>8507892</v>
      </c>
      <c r="I5" s="21">
        <f t="shared" si="0"/>
        <v>8107665</v>
      </c>
      <c r="J5" s="21">
        <f t="shared" si="0"/>
        <v>23893245</v>
      </c>
      <c r="K5" s="21">
        <f t="shared" si="0"/>
        <v>237146912</v>
      </c>
      <c r="L5" s="21">
        <f t="shared" si="0"/>
        <v>10936529</v>
      </c>
      <c r="M5" s="21">
        <f t="shared" si="0"/>
        <v>24450942</v>
      </c>
      <c r="N5" s="21">
        <f t="shared" si="0"/>
        <v>272534383</v>
      </c>
      <c r="O5" s="21">
        <f t="shared" si="0"/>
        <v>188961905</v>
      </c>
      <c r="P5" s="21">
        <f t="shared" si="0"/>
        <v>9612027</v>
      </c>
      <c r="Q5" s="21">
        <f t="shared" si="0"/>
        <v>94919229</v>
      </c>
      <c r="R5" s="21">
        <f t="shared" si="0"/>
        <v>293493161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589920789</v>
      </c>
      <c r="X5" s="21">
        <f t="shared" si="0"/>
        <v>525203559</v>
      </c>
      <c r="Y5" s="21">
        <f t="shared" si="0"/>
        <v>64717230</v>
      </c>
      <c r="Z5" s="4">
        <f>+IF(X5&lt;&gt;0,+(Y5/X5)*100,0)</f>
        <v>12.322313680284866</v>
      </c>
      <c r="AA5" s="19">
        <f>SUM(AA6:AA8)</f>
        <v>700271475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603608507</v>
      </c>
      <c r="D7" s="25"/>
      <c r="E7" s="26">
        <v>616534658</v>
      </c>
      <c r="F7" s="27">
        <v>700271475</v>
      </c>
      <c r="G7" s="27">
        <v>7277688</v>
      </c>
      <c r="H7" s="27">
        <v>8507892</v>
      </c>
      <c r="I7" s="27">
        <v>8107665</v>
      </c>
      <c r="J7" s="27">
        <v>23893245</v>
      </c>
      <c r="K7" s="27">
        <v>237146912</v>
      </c>
      <c r="L7" s="27">
        <v>10936529</v>
      </c>
      <c r="M7" s="27">
        <v>24450942</v>
      </c>
      <c r="N7" s="27">
        <v>272534383</v>
      </c>
      <c r="O7" s="27">
        <v>188961905</v>
      </c>
      <c r="P7" s="27">
        <v>9612027</v>
      </c>
      <c r="Q7" s="27">
        <v>94919229</v>
      </c>
      <c r="R7" s="27">
        <v>293493161</v>
      </c>
      <c r="S7" s="27"/>
      <c r="T7" s="27"/>
      <c r="U7" s="27"/>
      <c r="V7" s="27"/>
      <c r="W7" s="27">
        <v>589920789</v>
      </c>
      <c r="X7" s="27">
        <v>525203559</v>
      </c>
      <c r="Y7" s="27">
        <v>64717230</v>
      </c>
      <c r="Z7" s="7">
        <v>12.32</v>
      </c>
      <c r="AA7" s="25">
        <v>700271475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815572</v>
      </c>
      <c r="D9" s="19">
        <f>SUM(D10:D14)</f>
        <v>0</v>
      </c>
      <c r="E9" s="20">
        <f t="shared" si="1"/>
        <v>300000</v>
      </c>
      <c r="F9" s="21">
        <f t="shared" si="1"/>
        <v>500000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29980</v>
      </c>
      <c r="L9" s="21">
        <f t="shared" si="1"/>
        <v>204713</v>
      </c>
      <c r="M9" s="21">
        <f t="shared" si="1"/>
        <v>0</v>
      </c>
      <c r="N9" s="21">
        <f t="shared" si="1"/>
        <v>234693</v>
      </c>
      <c r="O9" s="21">
        <f t="shared" si="1"/>
        <v>216356</v>
      </c>
      <c r="P9" s="21">
        <f t="shared" si="1"/>
        <v>347300</v>
      </c>
      <c r="Q9" s="21">
        <f t="shared" si="1"/>
        <v>1710</v>
      </c>
      <c r="R9" s="21">
        <f t="shared" si="1"/>
        <v>565366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800059</v>
      </c>
      <c r="X9" s="21">
        <f t="shared" si="1"/>
        <v>374994</v>
      </c>
      <c r="Y9" s="21">
        <f t="shared" si="1"/>
        <v>425065</v>
      </c>
      <c r="Z9" s="4">
        <f>+IF(X9&lt;&gt;0,+(Y9/X9)*100,0)</f>
        <v>113.35248030635157</v>
      </c>
      <c r="AA9" s="19">
        <f>SUM(AA10:AA14)</f>
        <v>500000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>
        <v>815572</v>
      </c>
      <c r="D14" s="25"/>
      <c r="E14" s="26">
        <v>300000</v>
      </c>
      <c r="F14" s="27">
        <v>500000</v>
      </c>
      <c r="G14" s="27"/>
      <c r="H14" s="27"/>
      <c r="I14" s="27"/>
      <c r="J14" s="27"/>
      <c r="K14" s="27">
        <v>29980</v>
      </c>
      <c r="L14" s="27">
        <v>204713</v>
      </c>
      <c r="M14" s="27"/>
      <c r="N14" s="27">
        <v>234693</v>
      </c>
      <c r="O14" s="27">
        <v>216356</v>
      </c>
      <c r="P14" s="27">
        <v>347300</v>
      </c>
      <c r="Q14" s="27">
        <v>1710</v>
      </c>
      <c r="R14" s="27">
        <v>565366</v>
      </c>
      <c r="S14" s="27"/>
      <c r="T14" s="27"/>
      <c r="U14" s="27"/>
      <c r="V14" s="27"/>
      <c r="W14" s="27">
        <v>800059</v>
      </c>
      <c r="X14" s="27">
        <v>374994</v>
      </c>
      <c r="Y14" s="27">
        <v>425065</v>
      </c>
      <c r="Z14" s="7">
        <v>113.35</v>
      </c>
      <c r="AA14" s="25">
        <v>500000</v>
      </c>
    </row>
    <row r="15" spans="1:27" ht="12.75">
      <c r="A15" s="2" t="s">
        <v>41</v>
      </c>
      <c r="B15" s="8"/>
      <c r="C15" s="19">
        <f aca="true" t="shared" si="2" ref="C15:Y15">SUM(C16:C18)</f>
        <v>385781338</v>
      </c>
      <c r="D15" s="19">
        <f>SUM(D16:D18)</f>
        <v>0</v>
      </c>
      <c r="E15" s="20">
        <f t="shared" si="2"/>
        <v>508116000</v>
      </c>
      <c r="F15" s="21">
        <f t="shared" si="2"/>
        <v>586459205</v>
      </c>
      <c r="G15" s="21">
        <f t="shared" si="2"/>
        <v>2747567</v>
      </c>
      <c r="H15" s="21">
        <f t="shared" si="2"/>
        <v>11090540</v>
      </c>
      <c r="I15" s="21">
        <f t="shared" si="2"/>
        <v>23232939</v>
      </c>
      <c r="J15" s="21">
        <f t="shared" si="2"/>
        <v>37071046</v>
      </c>
      <c r="K15" s="21">
        <f t="shared" si="2"/>
        <v>27041047</v>
      </c>
      <c r="L15" s="21">
        <f t="shared" si="2"/>
        <v>46073851</v>
      </c>
      <c r="M15" s="21">
        <f t="shared" si="2"/>
        <v>137037579</v>
      </c>
      <c r="N15" s="21">
        <f t="shared" si="2"/>
        <v>210152477</v>
      </c>
      <c r="O15" s="21">
        <f t="shared" si="2"/>
        <v>4700144</v>
      </c>
      <c r="P15" s="21">
        <f t="shared" si="2"/>
        <v>29383655</v>
      </c>
      <c r="Q15" s="21">
        <f t="shared" si="2"/>
        <v>47417127</v>
      </c>
      <c r="R15" s="21">
        <f t="shared" si="2"/>
        <v>81500926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328724449</v>
      </c>
      <c r="X15" s="21">
        <f t="shared" si="2"/>
        <v>439844364</v>
      </c>
      <c r="Y15" s="21">
        <f t="shared" si="2"/>
        <v>-111119915</v>
      </c>
      <c r="Z15" s="4">
        <f>+IF(X15&lt;&gt;0,+(Y15/X15)*100,0)</f>
        <v>-25.26346228230857</v>
      </c>
      <c r="AA15" s="19">
        <f>SUM(AA16:AA18)</f>
        <v>586459205</v>
      </c>
    </row>
    <row r="16" spans="1:27" ht="12.75">
      <c r="A16" s="5" t="s">
        <v>42</v>
      </c>
      <c r="B16" s="3"/>
      <c r="C16" s="22">
        <v>358556711</v>
      </c>
      <c r="D16" s="22"/>
      <c r="E16" s="23">
        <v>478908000</v>
      </c>
      <c r="F16" s="24">
        <v>552724832</v>
      </c>
      <c r="G16" s="24">
        <v>1208564</v>
      </c>
      <c r="H16" s="24">
        <v>8402910</v>
      </c>
      <c r="I16" s="24">
        <v>19836788</v>
      </c>
      <c r="J16" s="24">
        <v>29448262</v>
      </c>
      <c r="K16" s="24">
        <v>25786286</v>
      </c>
      <c r="L16" s="24">
        <v>40144659</v>
      </c>
      <c r="M16" s="24">
        <v>135058725</v>
      </c>
      <c r="N16" s="24">
        <v>200989670</v>
      </c>
      <c r="O16" s="24">
        <v>3025511</v>
      </c>
      <c r="P16" s="24">
        <v>28567244</v>
      </c>
      <c r="Q16" s="24">
        <v>45486301</v>
      </c>
      <c r="R16" s="24">
        <v>77079056</v>
      </c>
      <c r="S16" s="24"/>
      <c r="T16" s="24"/>
      <c r="U16" s="24"/>
      <c r="V16" s="24"/>
      <c r="W16" s="24">
        <v>307516988</v>
      </c>
      <c r="X16" s="24">
        <v>414543600</v>
      </c>
      <c r="Y16" s="24">
        <v>-107026612</v>
      </c>
      <c r="Z16" s="6">
        <v>-25.82</v>
      </c>
      <c r="AA16" s="22">
        <v>552724832</v>
      </c>
    </row>
    <row r="17" spans="1:27" ht="12.75">
      <c r="A17" s="5" t="s">
        <v>43</v>
      </c>
      <c r="B17" s="3"/>
      <c r="C17" s="22">
        <v>20679101</v>
      </c>
      <c r="D17" s="22"/>
      <c r="E17" s="23">
        <v>28000000</v>
      </c>
      <c r="F17" s="24">
        <v>28000000</v>
      </c>
      <c r="G17" s="24">
        <v>1539003</v>
      </c>
      <c r="H17" s="24">
        <v>2677630</v>
      </c>
      <c r="I17" s="24">
        <v>3384651</v>
      </c>
      <c r="J17" s="24">
        <v>7601284</v>
      </c>
      <c r="K17" s="24">
        <v>1254761</v>
      </c>
      <c r="L17" s="24">
        <v>5866192</v>
      </c>
      <c r="M17" s="24">
        <v>1978854</v>
      </c>
      <c r="N17" s="24">
        <v>9099807</v>
      </c>
      <c r="O17" s="24">
        <v>1611633</v>
      </c>
      <c r="P17" s="24">
        <v>750411</v>
      </c>
      <c r="Q17" s="24">
        <v>1861826</v>
      </c>
      <c r="R17" s="24">
        <v>4223870</v>
      </c>
      <c r="S17" s="24"/>
      <c r="T17" s="24"/>
      <c r="U17" s="24"/>
      <c r="V17" s="24"/>
      <c r="W17" s="24">
        <v>20924961</v>
      </c>
      <c r="X17" s="24">
        <v>20999997</v>
      </c>
      <c r="Y17" s="24">
        <v>-75036</v>
      </c>
      <c r="Z17" s="6">
        <v>-0.36</v>
      </c>
      <c r="AA17" s="22">
        <v>28000000</v>
      </c>
    </row>
    <row r="18" spans="1:27" ht="12.75">
      <c r="A18" s="5" t="s">
        <v>44</v>
      </c>
      <c r="B18" s="3"/>
      <c r="C18" s="22">
        <v>6545526</v>
      </c>
      <c r="D18" s="22"/>
      <c r="E18" s="23">
        <v>1208000</v>
      </c>
      <c r="F18" s="24">
        <v>5734373</v>
      </c>
      <c r="G18" s="24"/>
      <c r="H18" s="24">
        <v>10000</v>
      </c>
      <c r="I18" s="24">
        <v>11500</v>
      </c>
      <c r="J18" s="24">
        <v>21500</v>
      </c>
      <c r="K18" s="24"/>
      <c r="L18" s="24">
        <v>63000</v>
      </c>
      <c r="M18" s="24"/>
      <c r="N18" s="24">
        <v>63000</v>
      </c>
      <c r="O18" s="24">
        <v>63000</v>
      </c>
      <c r="P18" s="24">
        <v>66000</v>
      </c>
      <c r="Q18" s="24">
        <v>69000</v>
      </c>
      <c r="R18" s="24">
        <v>198000</v>
      </c>
      <c r="S18" s="24"/>
      <c r="T18" s="24"/>
      <c r="U18" s="24"/>
      <c r="V18" s="24"/>
      <c r="W18" s="24">
        <v>282500</v>
      </c>
      <c r="X18" s="24">
        <v>4300767</v>
      </c>
      <c r="Y18" s="24">
        <v>-4018267</v>
      </c>
      <c r="Z18" s="6">
        <v>-93.43</v>
      </c>
      <c r="AA18" s="22">
        <v>5734373</v>
      </c>
    </row>
    <row r="19" spans="1:27" ht="12.75">
      <c r="A19" s="2" t="s">
        <v>45</v>
      </c>
      <c r="B19" s="8"/>
      <c r="C19" s="19">
        <f aca="true" t="shared" si="3" ref="C19:Y19">SUM(C20:C23)</f>
        <v>305466550</v>
      </c>
      <c r="D19" s="19">
        <f>SUM(D20:D23)</f>
        <v>0</v>
      </c>
      <c r="E19" s="20">
        <f t="shared" si="3"/>
        <v>247882260</v>
      </c>
      <c r="F19" s="21">
        <f t="shared" si="3"/>
        <v>306953083</v>
      </c>
      <c r="G19" s="21">
        <f t="shared" si="3"/>
        <v>25647004</v>
      </c>
      <c r="H19" s="21">
        <f t="shared" si="3"/>
        <v>17817338</v>
      </c>
      <c r="I19" s="21">
        <f t="shared" si="3"/>
        <v>26442243</v>
      </c>
      <c r="J19" s="21">
        <f t="shared" si="3"/>
        <v>69906585</v>
      </c>
      <c r="K19" s="21">
        <f t="shared" si="3"/>
        <v>25112506</v>
      </c>
      <c r="L19" s="21">
        <f t="shared" si="3"/>
        <v>26935845</v>
      </c>
      <c r="M19" s="21">
        <f t="shared" si="3"/>
        <v>25082566</v>
      </c>
      <c r="N19" s="21">
        <f t="shared" si="3"/>
        <v>77130917</v>
      </c>
      <c r="O19" s="21">
        <f t="shared" si="3"/>
        <v>26769195</v>
      </c>
      <c r="P19" s="21">
        <f t="shared" si="3"/>
        <v>25740683</v>
      </c>
      <c r="Q19" s="21">
        <f t="shared" si="3"/>
        <v>25871668</v>
      </c>
      <c r="R19" s="21">
        <f t="shared" si="3"/>
        <v>78381546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225419048</v>
      </c>
      <c r="X19" s="21">
        <f t="shared" si="3"/>
        <v>230214780</v>
      </c>
      <c r="Y19" s="21">
        <f t="shared" si="3"/>
        <v>-4795732</v>
      </c>
      <c r="Z19" s="4">
        <f>+IF(X19&lt;&gt;0,+(Y19/X19)*100,0)</f>
        <v>-2.0831555645558466</v>
      </c>
      <c r="AA19" s="19">
        <f>SUM(AA20:AA23)</f>
        <v>306953083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>
        <v>249350516</v>
      </c>
      <c r="D21" s="22"/>
      <c r="E21" s="23">
        <v>190923717</v>
      </c>
      <c r="F21" s="24">
        <v>247712799</v>
      </c>
      <c r="G21" s="24">
        <v>20706129</v>
      </c>
      <c r="H21" s="24">
        <v>12890770</v>
      </c>
      <c r="I21" s="24">
        <v>21489543</v>
      </c>
      <c r="J21" s="24">
        <v>55086442</v>
      </c>
      <c r="K21" s="24">
        <v>20172953</v>
      </c>
      <c r="L21" s="24">
        <v>21987712</v>
      </c>
      <c r="M21" s="24">
        <v>20132647</v>
      </c>
      <c r="N21" s="24">
        <v>62293312</v>
      </c>
      <c r="O21" s="24">
        <v>21820477</v>
      </c>
      <c r="P21" s="24">
        <v>20794064</v>
      </c>
      <c r="Q21" s="24">
        <v>20924146</v>
      </c>
      <c r="R21" s="24">
        <v>63538687</v>
      </c>
      <c r="S21" s="24"/>
      <c r="T21" s="24"/>
      <c r="U21" s="24"/>
      <c r="V21" s="24"/>
      <c r="W21" s="24">
        <v>180918441</v>
      </c>
      <c r="X21" s="24">
        <v>185784579</v>
      </c>
      <c r="Y21" s="24">
        <v>-4866138</v>
      </c>
      <c r="Z21" s="6">
        <v>-2.62</v>
      </c>
      <c r="AA21" s="22">
        <v>247712799</v>
      </c>
    </row>
    <row r="22" spans="1:27" ht="12.75">
      <c r="A22" s="5" t="s">
        <v>48</v>
      </c>
      <c r="B22" s="3"/>
      <c r="C22" s="25">
        <v>56116034</v>
      </c>
      <c r="D22" s="25"/>
      <c r="E22" s="26">
        <v>56958543</v>
      </c>
      <c r="F22" s="27">
        <v>59240284</v>
      </c>
      <c r="G22" s="27">
        <v>4940875</v>
      </c>
      <c r="H22" s="27">
        <v>4926568</v>
      </c>
      <c r="I22" s="27">
        <v>4952700</v>
      </c>
      <c r="J22" s="27">
        <v>14820143</v>
      </c>
      <c r="K22" s="27">
        <v>4939553</v>
      </c>
      <c r="L22" s="27">
        <v>4948133</v>
      </c>
      <c r="M22" s="27">
        <v>4949919</v>
      </c>
      <c r="N22" s="27">
        <v>14837605</v>
      </c>
      <c r="O22" s="27">
        <v>4948718</v>
      </c>
      <c r="P22" s="27">
        <v>4946619</v>
      </c>
      <c r="Q22" s="27">
        <v>4947522</v>
      </c>
      <c r="R22" s="27">
        <v>14842859</v>
      </c>
      <c r="S22" s="27"/>
      <c r="T22" s="27"/>
      <c r="U22" s="27"/>
      <c r="V22" s="27"/>
      <c r="W22" s="27">
        <v>44500607</v>
      </c>
      <c r="X22" s="27">
        <v>44430201</v>
      </c>
      <c r="Y22" s="27">
        <v>70406</v>
      </c>
      <c r="Z22" s="7">
        <v>0.16</v>
      </c>
      <c r="AA22" s="25">
        <v>59240284</v>
      </c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1295671967</v>
      </c>
      <c r="D25" s="40">
        <f>+D5+D9+D15+D19+D24</f>
        <v>0</v>
      </c>
      <c r="E25" s="41">
        <f t="shared" si="4"/>
        <v>1372832918</v>
      </c>
      <c r="F25" s="42">
        <f t="shared" si="4"/>
        <v>1594183763</v>
      </c>
      <c r="G25" s="42">
        <f t="shared" si="4"/>
        <v>35672259</v>
      </c>
      <c r="H25" s="42">
        <f t="shared" si="4"/>
        <v>37415770</v>
      </c>
      <c r="I25" s="42">
        <f t="shared" si="4"/>
        <v>57782847</v>
      </c>
      <c r="J25" s="42">
        <f t="shared" si="4"/>
        <v>130870876</v>
      </c>
      <c r="K25" s="42">
        <f t="shared" si="4"/>
        <v>289330445</v>
      </c>
      <c r="L25" s="42">
        <f t="shared" si="4"/>
        <v>84150938</v>
      </c>
      <c r="M25" s="42">
        <f t="shared" si="4"/>
        <v>186571087</v>
      </c>
      <c r="N25" s="42">
        <f t="shared" si="4"/>
        <v>560052470</v>
      </c>
      <c r="O25" s="42">
        <f t="shared" si="4"/>
        <v>220647600</v>
      </c>
      <c r="P25" s="42">
        <f t="shared" si="4"/>
        <v>65083665</v>
      </c>
      <c r="Q25" s="42">
        <f t="shared" si="4"/>
        <v>168209734</v>
      </c>
      <c r="R25" s="42">
        <f t="shared" si="4"/>
        <v>453940999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1144864345</v>
      </c>
      <c r="X25" s="42">
        <f t="shared" si="4"/>
        <v>1195637697</v>
      </c>
      <c r="Y25" s="42">
        <f t="shared" si="4"/>
        <v>-50773352</v>
      </c>
      <c r="Z25" s="43">
        <f>+IF(X25&lt;&gt;0,+(Y25/X25)*100,0)</f>
        <v>-4.246549947981441</v>
      </c>
      <c r="AA25" s="40">
        <f>+AA5+AA9+AA15+AA19+AA24</f>
        <v>1594183763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357898410</v>
      </c>
      <c r="D28" s="19">
        <f>SUM(D29:D31)</f>
        <v>0</v>
      </c>
      <c r="E28" s="20">
        <f t="shared" si="5"/>
        <v>486089041</v>
      </c>
      <c r="F28" s="21">
        <f t="shared" si="5"/>
        <v>332086922</v>
      </c>
      <c r="G28" s="21">
        <f t="shared" si="5"/>
        <v>29939791</v>
      </c>
      <c r="H28" s="21">
        <f t="shared" si="5"/>
        <v>19469032</v>
      </c>
      <c r="I28" s="21">
        <f t="shared" si="5"/>
        <v>24624217</v>
      </c>
      <c r="J28" s="21">
        <f t="shared" si="5"/>
        <v>74033040</v>
      </c>
      <c r="K28" s="21">
        <f t="shared" si="5"/>
        <v>17336107</v>
      </c>
      <c r="L28" s="21">
        <f t="shared" si="5"/>
        <v>23827057</v>
      </c>
      <c r="M28" s="21">
        <f t="shared" si="5"/>
        <v>32585538</v>
      </c>
      <c r="N28" s="21">
        <f t="shared" si="5"/>
        <v>73748702</v>
      </c>
      <c r="O28" s="21">
        <f t="shared" si="5"/>
        <v>14262718</v>
      </c>
      <c r="P28" s="21">
        <f t="shared" si="5"/>
        <v>25267286</v>
      </c>
      <c r="Q28" s="21">
        <f t="shared" si="5"/>
        <v>35047999</v>
      </c>
      <c r="R28" s="21">
        <f t="shared" si="5"/>
        <v>74578003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222359745</v>
      </c>
      <c r="X28" s="21">
        <f t="shared" si="5"/>
        <v>249063021</v>
      </c>
      <c r="Y28" s="21">
        <f t="shared" si="5"/>
        <v>-26703276</v>
      </c>
      <c r="Z28" s="4">
        <f>+IF(X28&lt;&gt;0,+(Y28/X28)*100,0)</f>
        <v>-10.721493657623304</v>
      </c>
      <c r="AA28" s="19">
        <f>SUM(AA29:AA31)</f>
        <v>332086922</v>
      </c>
    </row>
    <row r="29" spans="1:27" ht="12.75">
      <c r="A29" s="5" t="s">
        <v>32</v>
      </c>
      <c r="B29" s="3"/>
      <c r="C29" s="22">
        <v>64346390</v>
      </c>
      <c r="D29" s="22"/>
      <c r="E29" s="23">
        <v>96486916</v>
      </c>
      <c r="F29" s="24">
        <v>93976611</v>
      </c>
      <c r="G29" s="24">
        <v>16977836</v>
      </c>
      <c r="H29" s="24">
        <v>3124299</v>
      </c>
      <c r="I29" s="24">
        <v>2786615</v>
      </c>
      <c r="J29" s="24">
        <v>22888750</v>
      </c>
      <c r="K29" s="24">
        <v>3474078</v>
      </c>
      <c r="L29" s="24">
        <v>4315717</v>
      </c>
      <c r="M29" s="24">
        <v>8870662</v>
      </c>
      <c r="N29" s="24">
        <v>16660457</v>
      </c>
      <c r="O29" s="24">
        <v>2875978</v>
      </c>
      <c r="P29" s="24">
        <v>3060975</v>
      </c>
      <c r="Q29" s="24">
        <v>13981043</v>
      </c>
      <c r="R29" s="24">
        <v>19917996</v>
      </c>
      <c r="S29" s="24"/>
      <c r="T29" s="24"/>
      <c r="U29" s="24"/>
      <c r="V29" s="24"/>
      <c r="W29" s="24">
        <v>59467203</v>
      </c>
      <c r="X29" s="24">
        <v>70482051</v>
      </c>
      <c r="Y29" s="24">
        <v>-11014848</v>
      </c>
      <c r="Z29" s="6">
        <v>-15.63</v>
      </c>
      <c r="AA29" s="22">
        <v>93976611</v>
      </c>
    </row>
    <row r="30" spans="1:27" ht="12.75">
      <c r="A30" s="5" t="s">
        <v>33</v>
      </c>
      <c r="B30" s="3"/>
      <c r="C30" s="25">
        <v>289207826</v>
      </c>
      <c r="D30" s="25"/>
      <c r="E30" s="26">
        <v>383933685</v>
      </c>
      <c r="F30" s="27">
        <v>233279185</v>
      </c>
      <c r="G30" s="27">
        <v>12639186</v>
      </c>
      <c r="H30" s="27">
        <v>15781720</v>
      </c>
      <c r="I30" s="27">
        <v>21438652</v>
      </c>
      <c r="J30" s="27">
        <v>49859558</v>
      </c>
      <c r="K30" s="27">
        <v>13520037</v>
      </c>
      <c r="L30" s="27">
        <v>19108804</v>
      </c>
      <c r="M30" s="27">
        <v>23168108</v>
      </c>
      <c r="N30" s="27">
        <v>55796949</v>
      </c>
      <c r="O30" s="27">
        <v>10948060</v>
      </c>
      <c r="P30" s="27">
        <v>21770206</v>
      </c>
      <c r="Q30" s="27">
        <v>20855148</v>
      </c>
      <c r="R30" s="27">
        <v>53573414</v>
      </c>
      <c r="S30" s="27"/>
      <c r="T30" s="27"/>
      <c r="U30" s="27"/>
      <c r="V30" s="27"/>
      <c r="W30" s="27">
        <v>159229921</v>
      </c>
      <c r="X30" s="27">
        <v>174957759</v>
      </c>
      <c r="Y30" s="27">
        <v>-15727838</v>
      </c>
      <c r="Z30" s="7">
        <v>-8.99</v>
      </c>
      <c r="AA30" s="25">
        <v>233279185</v>
      </c>
    </row>
    <row r="31" spans="1:27" ht="12.75">
      <c r="A31" s="5" t="s">
        <v>34</v>
      </c>
      <c r="B31" s="3"/>
      <c r="C31" s="22">
        <v>4344194</v>
      </c>
      <c r="D31" s="22"/>
      <c r="E31" s="23">
        <v>5668440</v>
      </c>
      <c r="F31" s="24">
        <v>4831126</v>
      </c>
      <c r="G31" s="24">
        <v>322769</v>
      </c>
      <c r="H31" s="24">
        <v>563013</v>
      </c>
      <c r="I31" s="24">
        <v>398950</v>
      </c>
      <c r="J31" s="24">
        <v>1284732</v>
      </c>
      <c r="K31" s="24">
        <v>341992</v>
      </c>
      <c r="L31" s="24">
        <v>402536</v>
      </c>
      <c r="M31" s="24">
        <v>546768</v>
      </c>
      <c r="N31" s="24">
        <v>1291296</v>
      </c>
      <c r="O31" s="24">
        <v>438680</v>
      </c>
      <c r="P31" s="24">
        <v>436105</v>
      </c>
      <c r="Q31" s="24">
        <v>211808</v>
      </c>
      <c r="R31" s="24">
        <v>1086593</v>
      </c>
      <c r="S31" s="24"/>
      <c r="T31" s="24"/>
      <c r="U31" s="24"/>
      <c r="V31" s="24"/>
      <c r="W31" s="24">
        <v>3662621</v>
      </c>
      <c r="X31" s="24">
        <v>3623211</v>
      </c>
      <c r="Y31" s="24">
        <v>39410</v>
      </c>
      <c r="Z31" s="6">
        <v>1.09</v>
      </c>
      <c r="AA31" s="22">
        <v>4831126</v>
      </c>
    </row>
    <row r="32" spans="1:27" ht="12.75">
      <c r="A32" s="2" t="s">
        <v>35</v>
      </c>
      <c r="B32" s="3"/>
      <c r="C32" s="19">
        <f aca="true" t="shared" si="6" ref="C32:Y32">SUM(C33:C37)</f>
        <v>34234297</v>
      </c>
      <c r="D32" s="19">
        <f>SUM(D33:D37)</f>
        <v>0</v>
      </c>
      <c r="E32" s="20">
        <f t="shared" si="6"/>
        <v>28831946</v>
      </c>
      <c r="F32" s="21">
        <f t="shared" si="6"/>
        <v>20895933</v>
      </c>
      <c r="G32" s="21">
        <f t="shared" si="6"/>
        <v>1216223</v>
      </c>
      <c r="H32" s="21">
        <f t="shared" si="6"/>
        <v>1407546</v>
      </c>
      <c r="I32" s="21">
        <f t="shared" si="6"/>
        <v>2378722</v>
      </c>
      <c r="J32" s="21">
        <f t="shared" si="6"/>
        <v>5002491</v>
      </c>
      <c r="K32" s="21">
        <f t="shared" si="6"/>
        <v>1517763</v>
      </c>
      <c r="L32" s="21">
        <f t="shared" si="6"/>
        <v>2441963</v>
      </c>
      <c r="M32" s="21">
        <f t="shared" si="6"/>
        <v>2186017</v>
      </c>
      <c r="N32" s="21">
        <f t="shared" si="6"/>
        <v>6145743</v>
      </c>
      <c r="O32" s="21">
        <f t="shared" si="6"/>
        <v>1870395</v>
      </c>
      <c r="P32" s="21">
        <f t="shared" si="6"/>
        <v>1246815</v>
      </c>
      <c r="Q32" s="21">
        <f t="shared" si="6"/>
        <v>1762319</v>
      </c>
      <c r="R32" s="21">
        <f t="shared" si="6"/>
        <v>4879529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16027763</v>
      </c>
      <c r="X32" s="21">
        <f t="shared" si="6"/>
        <v>15671466</v>
      </c>
      <c r="Y32" s="21">
        <f t="shared" si="6"/>
        <v>356297</v>
      </c>
      <c r="Z32" s="4">
        <f>+IF(X32&lt;&gt;0,+(Y32/X32)*100,0)</f>
        <v>2.2735396930957195</v>
      </c>
      <c r="AA32" s="19">
        <f>SUM(AA33:AA37)</f>
        <v>20895933</v>
      </c>
    </row>
    <row r="33" spans="1:27" ht="12.75">
      <c r="A33" s="5" t="s">
        <v>36</v>
      </c>
      <c r="B33" s="3"/>
      <c r="C33" s="22">
        <v>20909012</v>
      </c>
      <c r="D33" s="22"/>
      <c r="E33" s="23">
        <v>13814289</v>
      </c>
      <c r="F33" s="24">
        <v>11986723</v>
      </c>
      <c r="G33" s="24">
        <v>695120</v>
      </c>
      <c r="H33" s="24">
        <v>757293</v>
      </c>
      <c r="I33" s="24">
        <v>1560632</v>
      </c>
      <c r="J33" s="24">
        <v>3013045</v>
      </c>
      <c r="K33" s="24">
        <v>759927</v>
      </c>
      <c r="L33" s="24">
        <v>1741224</v>
      </c>
      <c r="M33" s="24">
        <v>1282289</v>
      </c>
      <c r="N33" s="24">
        <v>3783440</v>
      </c>
      <c r="O33" s="24">
        <v>972699</v>
      </c>
      <c r="P33" s="24">
        <v>691399</v>
      </c>
      <c r="Q33" s="24">
        <v>1253730</v>
      </c>
      <c r="R33" s="24">
        <v>2917828</v>
      </c>
      <c r="S33" s="24"/>
      <c r="T33" s="24"/>
      <c r="U33" s="24"/>
      <c r="V33" s="24"/>
      <c r="W33" s="24">
        <v>9714313</v>
      </c>
      <c r="X33" s="24">
        <v>8989866</v>
      </c>
      <c r="Y33" s="24">
        <v>724447</v>
      </c>
      <c r="Z33" s="6">
        <v>8.06</v>
      </c>
      <c r="AA33" s="22">
        <v>11986723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7311394</v>
      </c>
      <c r="D35" s="22"/>
      <c r="E35" s="23">
        <v>5833353</v>
      </c>
      <c r="F35" s="24">
        <v>5153572</v>
      </c>
      <c r="G35" s="24">
        <v>435320</v>
      </c>
      <c r="H35" s="24">
        <v>455481</v>
      </c>
      <c r="I35" s="24">
        <v>462347</v>
      </c>
      <c r="J35" s="24">
        <v>1353148</v>
      </c>
      <c r="K35" s="24">
        <v>595428</v>
      </c>
      <c r="L35" s="24">
        <v>462999</v>
      </c>
      <c r="M35" s="24">
        <v>754836</v>
      </c>
      <c r="N35" s="24">
        <v>1813263</v>
      </c>
      <c r="O35" s="24">
        <v>487363</v>
      </c>
      <c r="P35" s="24">
        <v>452395</v>
      </c>
      <c r="Q35" s="24">
        <v>438987</v>
      </c>
      <c r="R35" s="24">
        <v>1378745</v>
      </c>
      <c r="S35" s="24"/>
      <c r="T35" s="24"/>
      <c r="U35" s="24"/>
      <c r="V35" s="24"/>
      <c r="W35" s="24">
        <v>4545156</v>
      </c>
      <c r="X35" s="24">
        <v>3865068</v>
      </c>
      <c r="Y35" s="24">
        <v>680088</v>
      </c>
      <c r="Z35" s="6">
        <v>17.6</v>
      </c>
      <c r="AA35" s="22">
        <v>5153572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6013891</v>
      </c>
      <c r="D37" s="25"/>
      <c r="E37" s="26">
        <v>9184304</v>
      </c>
      <c r="F37" s="27">
        <v>3755638</v>
      </c>
      <c r="G37" s="27">
        <v>85783</v>
      </c>
      <c r="H37" s="27">
        <v>194772</v>
      </c>
      <c r="I37" s="27">
        <v>355743</v>
      </c>
      <c r="J37" s="27">
        <v>636298</v>
      </c>
      <c r="K37" s="27">
        <v>162408</v>
      </c>
      <c r="L37" s="27">
        <v>237740</v>
      </c>
      <c r="M37" s="27">
        <v>148892</v>
      </c>
      <c r="N37" s="27">
        <v>549040</v>
      </c>
      <c r="O37" s="27">
        <v>410333</v>
      </c>
      <c r="P37" s="27">
        <v>103021</v>
      </c>
      <c r="Q37" s="27">
        <v>69602</v>
      </c>
      <c r="R37" s="27">
        <v>582956</v>
      </c>
      <c r="S37" s="27"/>
      <c r="T37" s="27"/>
      <c r="U37" s="27"/>
      <c r="V37" s="27"/>
      <c r="W37" s="27">
        <v>1768294</v>
      </c>
      <c r="X37" s="27">
        <v>2816532</v>
      </c>
      <c r="Y37" s="27">
        <v>-1048238</v>
      </c>
      <c r="Z37" s="7">
        <v>-37.22</v>
      </c>
      <c r="AA37" s="25">
        <v>3755638</v>
      </c>
    </row>
    <row r="38" spans="1:27" ht="12.75">
      <c r="A38" s="2" t="s">
        <v>41</v>
      </c>
      <c r="B38" s="8"/>
      <c r="C38" s="19">
        <f aca="true" t="shared" si="7" ref="C38:Y38">SUM(C39:C41)</f>
        <v>177963532</v>
      </c>
      <c r="D38" s="19">
        <f>SUM(D39:D41)</f>
        <v>0</v>
      </c>
      <c r="E38" s="20">
        <f t="shared" si="7"/>
        <v>199317332</v>
      </c>
      <c r="F38" s="21">
        <f t="shared" si="7"/>
        <v>241126908</v>
      </c>
      <c r="G38" s="21">
        <f t="shared" si="7"/>
        <v>6833217</v>
      </c>
      <c r="H38" s="21">
        <f t="shared" si="7"/>
        <v>16032510</v>
      </c>
      <c r="I38" s="21">
        <f t="shared" si="7"/>
        <v>9588266</v>
      </c>
      <c r="J38" s="21">
        <f t="shared" si="7"/>
        <v>32453993</v>
      </c>
      <c r="K38" s="21">
        <f t="shared" si="7"/>
        <v>12780017</v>
      </c>
      <c r="L38" s="21">
        <f t="shared" si="7"/>
        <v>12510698</v>
      </c>
      <c r="M38" s="21">
        <f t="shared" si="7"/>
        <v>75010026</v>
      </c>
      <c r="N38" s="21">
        <f t="shared" si="7"/>
        <v>100300741</v>
      </c>
      <c r="O38" s="21">
        <f t="shared" si="7"/>
        <v>6174349</v>
      </c>
      <c r="P38" s="21">
        <f t="shared" si="7"/>
        <v>11796081</v>
      </c>
      <c r="Q38" s="21">
        <f t="shared" si="7"/>
        <v>18850982</v>
      </c>
      <c r="R38" s="21">
        <f t="shared" si="7"/>
        <v>36821412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169576146</v>
      </c>
      <c r="X38" s="21">
        <f t="shared" si="7"/>
        <v>180844065</v>
      </c>
      <c r="Y38" s="21">
        <f t="shared" si="7"/>
        <v>-11267919</v>
      </c>
      <c r="Z38" s="4">
        <f>+IF(X38&lt;&gt;0,+(Y38/X38)*100,0)</f>
        <v>-6.230737514111951</v>
      </c>
      <c r="AA38" s="19">
        <f>SUM(AA39:AA41)</f>
        <v>241126908</v>
      </c>
    </row>
    <row r="39" spans="1:27" ht="12.75">
      <c r="A39" s="5" t="s">
        <v>42</v>
      </c>
      <c r="B39" s="3"/>
      <c r="C39" s="22">
        <v>106580289</v>
      </c>
      <c r="D39" s="22"/>
      <c r="E39" s="23">
        <v>138218810</v>
      </c>
      <c r="F39" s="24">
        <v>178753253</v>
      </c>
      <c r="G39" s="24">
        <v>3134239</v>
      </c>
      <c r="H39" s="24">
        <v>11192435</v>
      </c>
      <c r="I39" s="24">
        <v>3774959</v>
      </c>
      <c r="J39" s="24">
        <v>18101633</v>
      </c>
      <c r="K39" s="24">
        <v>6948512</v>
      </c>
      <c r="L39" s="24">
        <v>6572652</v>
      </c>
      <c r="M39" s="24">
        <v>69078254</v>
      </c>
      <c r="N39" s="24">
        <v>82599418</v>
      </c>
      <c r="O39" s="24">
        <v>2193498</v>
      </c>
      <c r="P39" s="24">
        <v>8721152</v>
      </c>
      <c r="Q39" s="24">
        <v>14762757</v>
      </c>
      <c r="R39" s="24">
        <v>25677407</v>
      </c>
      <c r="S39" s="24"/>
      <c r="T39" s="24"/>
      <c r="U39" s="24"/>
      <c r="V39" s="24"/>
      <c r="W39" s="24">
        <v>126378458</v>
      </c>
      <c r="X39" s="24">
        <v>134064027</v>
      </c>
      <c r="Y39" s="24">
        <v>-7685569</v>
      </c>
      <c r="Z39" s="6">
        <v>-5.73</v>
      </c>
      <c r="AA39" s="22">
        <v>178753253</v>
      </c>
    </row>
    <row r="40" spans="1:27" ht="12.75">
      <c r="A40" s="5" t="s">
        <v>43</v>
      </c>
      <c r="B40" s="3"/>
      <c r="C40" s="22">
        <v>18704316</v>
      </c>
      <c r="D40" s="22"/>
      <c r="E40" s="23">
        <v>28000000</v>
      </c>
      <c r="F40" s="24">
        <v>28000000</v>
      </c>
      <c r="G40" s="24">
        <v>1577660</v>
      </c>
      <c r="H40" s="24">
        <v>2716287</v>
      </c>
      <c r="I40" s="24">
        <v>3423308</v>
      </c>
      <c r="J40" s="24">
        <v>7717255</v>
      </c>
      <c r="K40" s="24">
        <v>3524269</v>
      </c>
      <c r="L40" s="24">
        <v>3673998</v>
      </c>
      <c r="M40" s="24">
        <v>2047007</v>
      </c>
      <c r="N40" s="24">
        <v>9245274</v>
      </c>
      <c r="O40" s="24">
        <v>1650485</v>
      </c>
      <c r="P40" s="24">
        <v>789264</v>
      </c>
      <c r="Q40" s="24">
        <v>1900687</v>
      </c>
      <c r="R40" s="24">
        <v>4340436</v>
      </c>
      <c r="S40" s="24"/>
      <c r="T40" s="24"/>
      <c r="U40" s="24"/>
      <c r="V40" s="24"/>
      <c r="W40" s="24">
        <v>21302965</v>
      </c>
      <c r="X40" s="24">
        <v>20999943</v>
      </c>
      <c r="Y40" s="24">
        <v>303022</v>
      </c>
      <c r="Z40" s="6">
        <v>1.44</v>
      </c>
      <c r="AA40" s="22">
        <v>28000000</v>
      </c>
    </row>
    <row r="41" spans="1:27" ht="12.75">
      <c r="A41" s="5" t="s">
        <v>44</v>
      </c>
      <c r="B41" s="3"/>
      <c r="C41" s="22">
        <v>52678927</v>
      </c>
      <c r="D41" s="22"/>
      <c r="E41" s="23">
        <v>33098522</v>
      </c>
      <c r="F41" s="24">
        <v>34373655</v>
      </c>
      <c r="G41" s="24">
        <v>2121318</v>
      </c>
      <c r="H41" s="24">
        <v>2123788</v>
      </c>
      <c r="I41" s="24">
        <v>2389999</v>
      </c>
      <c r="J41" s="24">
        <v>6635105</v>
      </c>
      <c r="K41" s="24">
        <v>2307236</v>
      </c>
      <c r="L41" s="24">
        <v>2264048</v>
      </c>
      <c r="M41" s="24">
        <v>3884765</v>
      </c>
      <c r="N41" s="24">
        <v>8456049</v>
      </c>
      <c r="O41" s="24">
        <v>2330366</v>
      </c>
      <c r="P41" s="24">
        <v>2285665</v>
      </c>
      <c r="Q41" s="24">
        <v>2187538</v>
      </c>
      <c r="R41" s="24">
        <v>6803569</v>
      </c>
      <c r="S41" s="24"/>
      <c r="T41" s="24"/>
      <c r="U41" s="24"/>
      <c r="V41" s="24"/>
      <c r="W41" s="24">
        <v>21894723</v>
      </c>
      <c r="X41" s="24">
        <v>25780095</v>
      </c>
      <c r="Y41" s="24">
        <v>-3885372</v>
      </c>
      <c r="Z41" s="6">
        <v>-15.07</v>
      </c>
      <c r="AA41" s="22">
        <v>34373655</v>
      </c>
    </row>
    <row r="42" spans="1:27" ht="12.75">
      <c r="A42" s="2" t="s">
        <v>45</v>
      </c>
      <c r="B42" s="8"/>
      <c r="C42" s="19">
        <f aca="true" t="shared" si="8" ref="C42:Y42">SUM(C43:C46)</f>
        <v>629831790</v>
      </c>
      <c r="D42" s="19">
        <f>SUM(D43:D46)</f>
        <v>0</v>
      </c>
      <c r="E42" s="20">
        <f t="shared" si="8"/>
        <v>637170139</v>
      </c>
      <c r="F42" s="21">
        <f t="shared" si="8"/>
        <v>532338448</v>
      </c>
      <c r="G42" s="21">
        <f t="shared" si="8"/>
        <v>15086658</v>
      </c>
      <c r="H42" s="21">
        <f t="shared" si="8"/>
        <v>28799472</v>
      </c>
      <c r="I42" s="21">
        <f t="shared" si="8"/>
        <v>21893857</v>
      </c>
      <c r="J42" s="21">
        <f t="shared" si="8"/>
        <v>65779987</v>
      </c>
      <c r="K42" s="21">
        <f t="shared" si="8"/>
        <v>29363586</v>
      </c>
      <c r="L42" s="21">
        <f t="shared" si="8"/>
        <v>23177573</v>
      </c>
      <c r="M42" s="21">
        <f t="shared" si="8"/>
        <v>33109707</v>
      </c>
      <c r="N42" s="21">
        <f t="shared" si="8"/>
        <v>85650866</v>
      </c>
      <c r="O42" s="21">
        <f t="shared" si="8"/>
        <v>25851315</v>
      </c>
      <c r="P42" s="21">
        <f t="shared" si="8"/>
        <v>17644387</v>
      </c>
      <c r="Q42" s="21">
        <f t="shared" si="8"/>
        <v>31134508</v>
      </c>
      <c r="R42" s="21">
        <f t="shared" si="8"/>
        <v>74630210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226061063</v>
      </c>
      <c r="X42" s="21">
        <f t="shared" si="8"/>
        <v>399253572</v>
      </c>
      <c r="Y42" s="21">
        <f t="shared" si="8"/>
        <v>-173192509</v>
      </c>
      <c r="Z42" s="4">
        <f>+IF(X42&lt;&gt;0,+(Y42/X42)*100,0)</f>
        <v>-43.379075641682675</v>
      </c>
      <c r="AA42" s="19">
        <f>SUM(AA43:AA46)</f>
        <v>532338448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>
        <v>600374767</v>
      </c>
      <c r="D44" s="22"/>
      <c r="E44" s="23">
        <v>593478887</v>
      </c>
      <c r="F44" s="24">
        <v>494651177</v>
      </c>
      <c r="G44" s="24">
        <v>15063822</v>
      </c>
      <c r="H44" s="24">
        <v>28417019</v>
      </c>
      <c r="I44" s="24">
        <v>21041250</v>
      </c>
      <c r="J44" s="24">
        <v>64522091</v>
      </c>
      <c r="K44" s="24">
        <v>29274436</v>
      </c>
      <c r="L44" s="24">
        <v>21349102</v>
      </c>
      <c r="M44" s="24">
        <v>33060419</v>
      </c>
      <c r="N44" s="24">
        <v>83683957</v>
      </c>
      <c r="O44" s="24">
        <v>25791315</v>
      </c>
      <c r="P44" s="24">
        <v>17619449</v>
      </c>
      <c r="Q44" s="24">
        <v>30655330</v>
      </c>
      <c r="R44" s="24">
        <v>74066094</v>
      </c>
      <c r="S44" s="24"/>
      <c r="T44" s="24"/>
      <c r="U44" s="24"/>
      <c r="V44" s="24"/>
      <c r="W44" s="24">
        <v>222272142</v>
      </c>
      <c r="X44" s="24">
        <v>370988181</v>
      </c>
      <c r="Y44" s="24">
        <v>-148716039</v>
      </c>
      <c r="Z44" s="6">
        <v>-40.09</v>
      </c>
      <c r="AA44" s="22">
        <v>494651177</v>
      </c>
    </row>
    <row r="45" spans="1:27" ht="12.75">
      <c r="A45" s="5" t="s">
        <v>48</v>
      </c>
      <c r="B45" s="3"/>
      <c r="C45" s="25">
        <v>29457023</v>
      </c>
      <c r="D45" s="25"/>
      <c r="E45" s="26">
        <v>43691252</v>
      </c>
      <c r="F45" s="27">
        <v>37687271</v>
      </c>
      <c r="G45" s="27">
        <v>22836</v>
      </c>
      <c r="H45" s="27">
        <v>382453</v>
      </c>
      <c r="I45" s="27">
        <v>852607</v>
      </c>
      <c r="J45" s="27">
        <v>1257896</v>
      </c>
      <c r="K45" s="27">
        <v>89150</v>
      </c>
      <c r="L45" s="27">
        <v>1828471</v>
      </c>
      <c r="M45" s="27">
        <v>49288</v>
      </c>
      <c r="N45" s="27">
        <v>1966909</v>
      </c>
      <c r="O45" s="27">
        <v>60000</v>
      </c>
      <c r="P45" s="27">
        <v>24938</v>
      </c>
      <c r="Q45" s="27">
        <v>479178</v>
      </c>
      <c r="R45" s="27">
        <v>564116</v>
      </c>
      <c r="S45" s="27"/>
      <c r="T45" s="27"/>
      <c r="U45" s="27"/>
      <c r="V45" s="27"/>
      <c r="W45" s="27">
        <v>3788921</v>
      </c>
      <c r="X45" s="27">
        <v>28265391</v>
      </c>
      <c r="Y45" s="27">
        <v>-24476470</v>
      </c>
      <c r="Z45" s="7">
        <v>-86.6</v>
      </c>
      <c r="AA45" s="25">
        <v>37687271</v>
      </c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1199928029</v>
      </c>
      <c r="D48" s="40">
        <f>+D28+D32+D38+D42+D47</f>
        <v>0</v>
      </c>
      <c r="E48" s="41">
        <f t="shared" si="9"/>
        <v>1351408458</v>
      </c>
      <c r="F48" s="42">
        <f t="shared" si="9"/>
        <v>1126448211</v>
      </c>
      <c r="G48" s="42">
        <f t="shared" si="9"/>
        <v>53075889</v>
      </c>
      <c r="H48" s="42">
        <f t="shared" si="9"/>
        <v>65708560</v>
      </c>
      <c r="I48" s="42">
        <f t="shared" si="9"/>
        <v>58485062</v>
      </c>
      <c r="J48" s="42">
        <f t="shared" si="9"/>
        <v>177269511</v>
      </c>
      <c r="K48" s="42">
        <f t="shared" si="9"/>
        <v>60997473</v>
      </c>
      <c r="L48" s="42">
        <f t="shared" si="9"/>
        <v>61957291</v>
      </c>
      <c r="M48" s="42">
        <f t="shared" si="9"/>
        <v>142891288</v>
      </c>
      <c r="N48" s="42">
        <f t="shared" si="9"/>
        <v>265846052</v>
      </c>
      <c r="O48" s="42">
        <f t="shared" si="9"/>
        <v>48158777</v>
      </c>
      <c r="P48" s="42">
        <f t="shared" si="9"/>
        <v>55954569</v>
      </c>
      <c r="Q48" s="42">
        <f t="shared" si="9"/>
        <v>86795808</v>
      </c>
      <c r="R48" s="42">
        <f t="shared" si="9"/>
        <v>190909154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634024717</v>
      </c>
      <c r="X48" s="42">
        <f t="shared" si="9"/>
        <v>844832124</v>
      </c>
      <c r="Y48" s="42">
        <f t="shared" si="9"/>
        <v>-210807407</v>
      </c>
      <c r="Z48" s="43">
        <f>+IF(X48&lt;&gt;0,+(Y48/X48)*100,0)</f>
        <v>-24.952579454708328</v>
      </c>
      <c r="AA48" s="40">
        <f>+AA28+AA32+AA38+AA42+AA47</f>
        <v>1126448211</v>
      </c>
    </row>
    <row r="49" spans="1:27" ht="12.75">
      <c r="A49" s="14" t="s">
        <v>96</v>
      </c>
      <c r="B49" s="15"/>
      <c r="C49" s="44">
        <f aca="true" t="shared" si="10" ref="C49:Y49">+C25-C48</f>
        <v>95743938</v>
      </c>
      <c r="D49" s="44">
        <f>+D25-D48</f>
        <v>0</v>
      </c>
      <c r="E49" s="45">
        <f t="shared" si="10"/>
        <v>21424460</v>
      </c>
      <c r="F49" s="46">
        <f t="shared" si="10"/>
        <v>467735552</v>
      </c>
      <c r="G49" s="46">
        <f t="shared" si="10"/>
        <v>-17403630</v>
      </c>
      <c r="H49" s="46">
        <f t="shared" si="10"/>
        <v>-28292790</v>
      </c>
      <c r="I49" s="46">
        <f t="shared" si="10"/>
        <v>-702215</v>
      </c>
      <c r="J49" s="46">
        <f t="shared" si="10"/>
        <v>-46398635</v>
      </c>
      <c r="K49" s="46">
        <f t="shared" si="10"/>
        <v>228332972</v>
      </c>
      <c r="L49" s="46">
        <f t="shared" si="10"/>
        <v>22193647</v>
      </c>
      <c r="M49" s="46">
        <f t="shared" si="10"/>
        <v>43679799</v>
      </c>
      <c r="N49" s="46">
        <f t="shared" si="10"/>
        <v>294206418</v>
      </c>
      <c r="O49" s="46">
        <f t="shared" si="10"/>
        <v>172488823</v>
      </c>
      <c r="P49" s="46">
        <f t="shared" si="10"/>
        <v>9129096</v>
      </c>
      <c r="Q49" s="46">
        <f t="shared" si="10"/>
        <v>81413926</v>
      </c>
      <c r="R49" s="46">
        <f t="shared" si="10"/>
        <v>263031845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510839628</v>
      </c>
      <c r="X49" s="46">
        <f>IF(F25=F48,0,X25-X48)</f>
        <v>350805573</v>
      </c>
      <c r="Y49" s="46">
        <f t="shared" si="10"/>
        <v>160034055</v>
      </c>
      <c r="Z49" s="47">
        <f>+IF(X49&lt;&gt;0,+(Y49/X49)*100,0)</f>
        <v>45.61901728967116</v>
      </c>
      <c r="AA49" s="44">
        <f>+AA25-AA48</f>
        <v>467735552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176742831</v>
      </c>
      <c r="D5" s="19">
        <f>SUM(D6:D8)</f>
        <v>0</v>
      </c>
      <c r="E5" s="20">
        <f t="shared" si="0"/>
        <v>209190996</v>
      </c>
      <c r="F5" s="21">
        <f t="shared" si="0"/>
        <v>219346964</v>
      </c>
      <c r="G5" s="21">
        <f t="shared" si="0"/>
        <v>69408692</v>
      </c>
      <c r="H5" s="21">
        <f t="shared" si="0"/>
        <v>3849632</v>
      </c>
      <c r="I5" s="21">
        <f t="shared" si="0"/>
        <v>3213010</v>
      </c>
      <c r="J5" s="21">
        <f t="shared" si="0"/>
        <v>76471334</v>
      </c>
      <c r="K5" s="21">
        <f t="shared" si="0"/>
        <v>3141737</v>
      </c>
      <c r="L5" s="21">
        <f t="shared" si="0"/>
        <v>3147475</v>
      </c>
      <c r="M5" s="21">
        <f t="shared" si="0"/>
        <v>52717000</v>
      </c>
      <c r="N5" s="21">
        <f t="shared" si="0"/>
        <v>59006212</v>
      </c>
      <c r="O5" s="21">
        <f t="shared" si="0"/>
        <v>3413014</v>
      </c>
      <c r="P5" s="21">
        <f t="shared" si="0"/>
        <v>3255962</v>
      </c>
      <c r="Q5" s="21">
        <f t="shared" si="0"/>
        <v>2822825</v>
      </c>
      <c r="R5" s="21">
        <f t="shared" si="0"/>
        <v>9491801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144969347</v>
      </c>
      <c r="X5" s="21">
        <f t="shared" si="0"/>
        <v>159432239</v>
      </c>
      <c r="Y5" s="21">
        <f t="shared" si="0"/>
        <v>-14462892</v>
      </c>
      <c r="Z5" s="4">
        <f>+IF(X5&lt;&gt;0,+(Y5/X5)*100,0)</f>
        <v>-9.071497766521363</v>
      </c>
      <c r="AA5" s="19">
        <f>SUM(AA6:AA8)</f>
        <v>219346964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176742831</v>
      </c>
      <c r="D7" s="25"/>
      <c r="E7" s="26">
        <v>209190996</v>
      </c>
      <c r="F7" s="27">
        <v>219346964</v>
      </c>
      <c r="G7" s="27">
        <v>69408692</v>
      </c>
      <c r="H7" s="27">
        <v>3849632</v>
      </c>
      <c r="I7" s="27">
        <v>3213010</v>
      </c>
      <c r="J7" s="27">
        <v>76471334</v>
      </c>
      <c r="K7" s="27">
        <v>3141737</v>
      </c>
      <c r="L7" s="27">
        <v>3147475</v>
      </c>
      <c r="M7" s="27">
        <v>52717000</v>
      </c>
      <c r="N7" s="27">
        <v>59006212</v>
      </c>
      <c r="O7" s="27">
        <v>3413014</v>
      </c>
      <c r="P7" s="27">
        <v>3255962</v>
      </c>
      <c r="Q7" s="27">
        <v>2822825</v>
      </c>
      <c r="R7" s="27">
        <v>9491801</v>
      </c>
      <c r="S7" s="27"/>
      <c r="T7" s="27"/>
      <c r="U7" s="27"/>
      <c r="V7" s="27"/>
      <c r="W7" s="27">
        <v>144969347</v>
      </c>
      <c r="X7" s="27">
        <v>159432239</v>
      </c>
      <c r="Y7" s="27">
        <v>-14462892</v>
      </c>
      <c r="Z7" s="7">
        <v>-9.07</v>
      </c>
      <c r="AA7" s="25">
        <v>219346964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6161104</v>
      </c>
      <c r="D9" s="19">
        <f>SUM(D10:D14)</f>
        <v>0</v>
      </c>
      <c r="E9" s="20">
        <f t="shared" si="1"/>
        <v>6436968</v>
      </c>
      <c r="F9" s="21">
        <f t="shared" si="1"/>
        <v>7148390</v>
      </c>
      <c r="G9" s="21">
        <f t="shared" si="1"/>
        <v>901778</v>
      </c>
      <c r="H9" s="21">
        <f t="shared" si="1"/>
        <v>747136</v>
      </c>
      <c r="I9" s="21">
        <f t="shared" si="1"/>
        <v>1241004</v>
      </c>
      <c r="J9" s="21">
        <f t="shared" si="1"/>
        <v>2889918</v>
      </c>
      <c r="K9" s="21">
        <f t="shared" si="1"/>
        <v>1897610</v>
      </c>
      <c r="L9" s="21">
        <f t="shared" si="1"/>
        <v>1838740</v>
      </c>
      <c r="M9" s="21">
        <f t="shared" si="1"/>
        <v>890769</v>
      </c>
      <c r="N9" s="21">
        <f t="shared" si="1"/>
        <v>4627119</v>
      </c>
      <c r="O9" s="21">
        <f t="shared" si="1"/>
        <v>1923637</v>
      </c>
      <c r="P9" s="21">
        <f t="shared" si="1"/>
        <v>680296</v>
      </c>
      <c r="Q9" s="21">
        <f t="shared" si="1"/>
        <v>661883</v>
      </c>
      <c r="R9" s="21">
        <f t="shared" si="1"/>
        <v>3265816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10782853</v>
      </c>
      <c r="X9" s="21">
        <f t="shared" si="1"/>
        <v>5005582</v>
      </c>
      <c r="Y9" s="21">
        <f t="shared" si="1"/>
        <v>5777271</v>
      </c>
      <c r="Z9" s="4">
        <f>+IF(X9&lt;&gt;0,+(Y9/X9)*100,0)</f>
        <v>115.41656894243266</v>
      </c>
      <c r="AA9" s="19">
        <f>SUM(AA10:AA14)</f>
        <v>7148390</v>
      </c>
    </row>
    <row r="10" spans="1:27" ht="12.75">
      <c r="A10" s="5" t="s">
        <v>36</v>
      </c>
      <c r="B10" s="3"/>
      <c r="C10" s="22">
        <v>2614080</v>
      </c>
      <c r="D10" s="22"/>
      <c r="E10" s="23">
        <v>3665232</v>
      </c>
      <c r="F10" s="24">
        <v>4376654</v>
      </c>
      <c r="G10" s="24">
        <v>30981</v>
      </c>
      <c r="H10" s="24">
        <v>8608</v>
      </c>
      <c r="I10" s="24">
        <v>4496</v>
      </c>
      <c r="J10" s="24">
        <v>44085</v>
      </c>
      <c r="K10" s="24">
        <v>688141</v>
      </c>
      <c r="L10" s="24">
        <v>757994</v>
      </c>
      <c r="M10" s="24">
        <v>5603</v>
      </c>
      <c r="N10" s="24">
        <v>1451738</v>
      </c>
      <c r="O10" s="24">
        <v>1048695</v>
      </c>
      <c r="P10" s="24">
        <v>6511</v>
      </c>
      <c r="Q10" s="24">
        <v>4991</v>
      </c>
      <c r="R10" s="24">
        <v>1060197</v>
      </c>
      <c r="S10" s="24"/>
      <c r="T10" s="24"/>
      <c r="U10" s="24"/>
      <c r="V10" s="24"/>
      <c r="W10" s="24">
        <v>2556020</v>
      </c>
      <c r="X10" s="24">
        <v>2926780</v>
      </c>
      <c r="Y10" s="24">
        <v>-370760</v>
      </c>
      <c r="Z10" s="6">
        <v>-12.67</v>
      </c>
      <c r="AA10" s="22">
        <v>4376654</v>
      </c>
    </row>
    <row r="11" spans="1:27" ht="12.75">
      <c r="A11" s="5" t="s">
        <v>37</v>
      </c>
      <c r="B11" s="3"/>
      <c r="C11" s="22"/>
      <c r="D11" s="22"/>
      <c r="E11" s="23">
        <v>21336</v>
      </c>
      <c r="F11" s="24">
        <v>21336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16002</v>
      </c>
      <c r="Y11" s="24">
        <v>-16002</v>
      </c>
      <c r="Z11" s="6">
        <v>-100</v>
      </c>
      <c r="AA11" s="22">
        <v>21336</v>
      </c>
    </row>
    <row r="12" spans="1:27" ht="12.75">
      <c r="A12" s="5" t="s">
        <v>38</v>
      </c>
      <c r="B12" s="3"/>
      <c r="C12" s="22">
        <v>3547024</v>
      </c>
      <c r="D12" s="22"/>
      <c r="E12" s="23">
        <v>2750400</v>
      </c>
      <c r="F12" s="24">
        <v>2750400</v>
      </c>
      <c r="G12" s="24">
        <v>870797</v>
      </c>
      <c r="H12" s="24">
        <v>738528</v>
      </c>
      <c r="I12" s="24">
        <v>1236508</v>
      </c>
      <c r="J12" s="24">
        <v>2845833</v>
      </c>
      <c r="K12" s="24">
        <v>1209469</v>
      </c>
      <c r="L12" s="24">
        <v>1080746</v>
      </c>
      <c r="M12" s="24">
        <v>885166</v>
      </c>
      <c r="N12" s="24">
        <v>3175381</v>
      </c>
      <c r="O12" s="24">
        <v>874942</v>
      </c>
      <c r="P12" s="24">
        <v>673785</v>
      </c>
      <c r="Q12" s="24">
        <v>656892</v>
      </c>
      <c r="R12" s="24">
        <v>2205619</v>
      </c>
      <c r="S12" s="24"/>
      <c r="T12" s="24"/>
      <c r="U12" s="24"/>
      <c r="V12" s="24"/>
      <c r="W12" s="24">
        <v>8226833</v>
      </c>
      <c r="X12" s="24">
        <v>2062800</v>
      </c>
      <c r="Y12" s="24">
        <v>6164033</v>
      </c>
      <c r="Z12" s="6">
        <v>298.82</v>
      </c>
      <c r="AA12" s="22">
        <v>2750400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68299259</v>
      </c>
      <c r="D15" s="19">
        <f>SUM(D16:D18)</f>
        <v>0</v>
      </c>
      <c r="E15" s="20">
        <f t="shared" si="2"/>
        <v>74825136</v>
      </c>
      <c r="F15" s="21">
        <f t="shared" si="2"/>
        <v>82925136</v>
      </c>
      <c r="G15" s="21">
        <f t="shared" si="2"/>
        <v>5988394</v>
      </c>
      <c r="H15" s="21">
        <f t="shared" si="2"/>
        <v>6293466</v>
      </c>
      <c r="I15" s="21">
        <f t="shared" si="2"/>
        <v>880783</v>
      </c>
      <c r="J15" s="21">
        <f t="shared" si="2"/>
        <v>13162643</v>
      </c>
      <c r="K15" s="21">
        <f t="shared" si="2"/>
        <v>11667855</v>
      </c>
      <c r="L15" s="21">
        <f t="shared" si="2"/>
        <v>438289</v>
      </c>
      <c r="M15" s="21">
        <f t="shared" si="2"/>
        <v>1661012</v>
      </c>
      <c r="N15" s="21">
        <f t="shared" si="2"/>
        <v>13767156</v>
      </c>
      <c r="O15" s="21">
        <f t="shared" si="2"/>
        <v>16538558</v>
      </c>
      <c r="P15" s="21">
        <f t="shared" si="2"/>
        <v>981508</v>
      </c>
      <c r="Q15" s="21">
        <f t="shared" si="2"/>
        <v>728004</v>
      </c>
      <c r="R15" s="21">
        <f t="shared" si="2"/>
        <v>18248070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45177869</v>
      </c>
      <c r="X15" s="21">
        <f t="shared" si="2"/>
        <v>58143852</v>
      </c>
      <c r="Y15" s="21">
        <f t="shared" si="2"/>
        <v>-12965983</v>
      </c>
      <c r="Z15" s="4">
        <f>+IF(X15&lt;&gt;0,+(Y15/X15)*100,0)</f>
        <v>-22.299834899139466</v>
      </c>
      <c r="AA15" s="19">
        <f>SUM(AA16:AA18)</f>
        <v>82925136</v>
      </c>
    </row>
    <row r="16" spans="1:27" ht="12.75">
      <c r="A16" s="5" t="s">
        <v>42</v>
      </c>
      <c r="B16" s="3"/>
      <c r="C16" s="22">
        <v>61759</v>
      </c>
      <c r="D16" s="22"/>
      <c r="E16" s="23">
        <v>2084136</v>
      </c>
      <c r="F16" s="24">
        <v>2584136</v>
      </c>
      <c r="G16" s="24"/>
      <c r="H16" s="24"/>
      <c r="I16" s="24">
        <v>17179</v>
      </c>
      <c r="J16" s="24">
        <v>17179</v>
      </c>
      <c r="K16" s="24">
        <v>6306</v>
      </c>
      <c r="L16" s="24">
        <v>20220</v>
      </c>
      <c r="M16" s="24"/>
      <c r="N16" s="24">
        <v>26526</v>
      </c>
      <c r="O16" s="24">
        <v>3730</v>
      </c>
      <c r="P16" s="24">
        <v>21351</v>
      </c>
      <c r="Q16" s="24">
        <v>11793</v>
      </c>
      <c r="R16" s="24">
        <v>36874</v>
      </c>
      <c r="S16" s="24"/>
      <c r="T16" s="24"/>
      <c r="U16" s="24"/>
      <c r="V16" s="24"/>
      <c r="W16" s="24">
        <v>80579</v>
      </c>
      <c r="X16" s="24">
        <v>1688102</v>
      </c>
      <c r="Y16" s="24">
        <v>-1607523</v>
      </c>
      <c r="Z16" s="6">
        <v>-95.23</v>
      </c>
      <c r="AA16" s="22">
        <v>2584136</v>
      </c>
    </row>
    <row r="17" spans="1:27" ht="12.75">
      <c r="A17" s="5" t="s">
        <v>43</v>
      </c>
      <c r="B17" s="3"/>
      <c r="C17" s="22">
        <v>68237500</v>
      </c>
      <c r="D17" s="22"/>
      <c r="E17" s="23">
        <v>72741000</v>
      </c>
      <c r="F17" s="24">
        <v>80341000</v>
      </c>
      <c r="G17" s="24">
        <v>5988394</v>
      </c>
      <c r="H17" s="24">
        <v>6293466</v>
      </c>
      <c r="I17" s="24">
        <v>863604</v>
      </c>
      <c r="J17" s="24">
        <v>13145464</v>
      </c>
      <c r="K17" s="24">
        <v>11661549</v>
      </c>
      <c r="L17" s="24">
        <v>418069</v>
      </c>
      <c r="M17" s="24">
        <v>1661012</v>
      </c>
      <c r="N17" s="24">
        <v>13740630</v>
      </c>
      <c r="O17" s="24">
        <v>16534828</v>
      </c>
      <c r="P17" s="24">
        <v>960157</v>
      </c>
      <c r="Q17" s="24">
        <v>716211</v>
      </c>
      <c r="R17" s="24">
        <v>18211196</v>
      </c>
      <c r="S17" s="24"/>
      <c r="T17" s="24"/>
      <c r="U17" s="24"/>
      <c r="V17" s="24"/>
      <c r="W17" s="24">
        <v>45097290</v>
      </c>
      <c r="X17" s="24">
        <v>56455750</v>
      </c>
      <c r="Y17" s="24">
        <v>-11358460</v>
      </c>
      <c r="Z17" s="6">
        <v>-20.12</v>
      </c>
      <c r="AA17" s="22">
        <v>80341000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66347529</v>
      </c>
      <c r="D19" s="19">
        <f>SUM(D20:D23)</f>
        <v>0</v>
      </c>
      <c r="E19" s="20">
        <f t="shared" si="3"/>
        <v>66267696</v>
      </c>
      <c r="F19" s="21">
        <f t="shared" si="3"/>
        <v>67947948</v>
      </c>
      <c r="G19" s="21">
        <f t="shared" si="3"/>
        <v>2490274</v>
      </c>
      <c r="H19" s="21">
        <f t="shared" si="3"/>
        <v>3562164</v>
      </c>
      <c r="I19" s="21">
        <f t="shared" si="3"/>
        <v>3271481</v>
      </c>
      <c r="J19" s="21">
        <f t="shared" si="3"/>
        <v>9323919</v>
      </c>
      <c r="K19" s="21">
        <f t="shared" si="3"/>
        <v>10058698</v>
      </c>
      <c r="L19" s="21">
        <f t="shared" si="3"/>
        <v>3297742</v>
      </c>
      <c r="M19" s="21">
        <f t="shared" si="3"/>
        <v>3178633</v>
      </c>
      <c r="N19" s="21">
        <f t="shared" si="3"/>
        <v>16535073</v>
      </c>
      <c r="O19" s="21">
        <f t="shared" si="3"/>
        <v>7571944</v>
      </c>
      <c r="P19" s="21">
        <f t="shared" si="3"/>
        <v>3162434</v>
      </c>
      <c r="Q19" s="21">
        <f t="shared" si="3"/>
        <v>2389106</v>
      </c>
      <c r="R19" s="21">
        <f t="shared" si="3"/>
        <v>13123484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38982476</v>
      </c>
      <c r="X19" s="21">
        <f t="shared" si="3"/>
        <v>50120835</v>
      </c>
      <c r="Y19" s="21">
        <f t="shared" si="3"/>
        <v>-11138359</v>
      </c>
      <c r="Z19" s="4">
        <f>+IF(X19&lt;&gt;0,+(Y19/X19)*100,0)</f>
        <v>-22.22301164775088</v>
      </c>
      <c r="AA19" s="19">
        <f>SUM(AA20:AA23)</f>
        <v>67947948</v>
      </c>
    </row>
    <row r="20" spans="1:27" ht="12.75">
      <c r="A20" s="5" t="s">
        <v>46</v>
      </c>
      <c r="B20" s="3"/>
      <c r="C20" s="22">
        <v>60866901</v>
      </c>
      <c r="D20" s="22"/>
      <c r="E20" s="23">
        <v>58806948</v>
      </c>
      <c r="F20" s="24">
        <v>60906948</v>
      </c>
      <c r="G20" s="24">
        <v>2026410</v>
      </c>
      <c r="H20" s="24">
        <v>3098300</v>
      </c>
      <c r="I20" s="24">
        <v>2807492</v>
      </c>
      <c r="J20" s="24">
        <v>7932202</v>
      </c>
      <c r="K20" s="24">
        <v>9597754</v>
      </c>
      <c r="L20" s="24">
        <v>2838313</v>
      </c>
      <c r="M20" s="24">
        <v>2714154</v>
      </c>
      <c r="N20" s="24">
        <v>15150221</v>
      </c>
      <c r="O20" s="24">
        <v>7107362</v>
      </c>
      <c r="P20" s="24">
        <v>2699519</v>
      </c>
      <c r="Q20" s="24">
        <v>1925275</v>
      </c>
      <c r="R20" s="24">
        <v>11732156</v>
      </c>
      <c r="S20" s="24"/>
      <c r="T20" s="24"/>
      <c r="U20" s="24"/>
      <c r="V20" s="24"/>
      <c r="W20" s="24">
        <v>34814579</v>
      </c>
      <c r="X20" s="24">
        <v>44630211</v>
      </c>
      <c r="Y20" s="24">
        <v>-9815632</v>
      </c>
      <c r="Z20" s="6">
        <v>-21.99</v>
      </c>
      <c r="AA20" s="22">
        <v>60906948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5480628</v>
      </c>
      <c r="D23" s="22"/>
      <c r="E23" s="23">
        <v>7460748</v>
      </c>
      <c r="F23" s="24">
        <v>7041000</v>
      </c>
      <c r="G23" s="24">
        <v>463864</v>
      </c>
      <c r="H23" s="24">
        <v>463864</v>
      </c>
      <c r="I23" s="24">
        <v>463989</v>
      </c>
      <c r="J23" s="24">
        <v>1391717</v>
      </c>
      <c r="K23" s="24">
        <v>460944</v>
      </c>
      <c r="L23" s="24">
        <v>459429</v>
      </c>
      <c r="M23" s="24">
        <v>464479</v>
      </c>
      <c r="N23" s="24">
        <v>1384852</v>
      </c>
      <c r="O23" s="24">
        <v>464582</v>
      </c>
      <c r="P23" s="24">
        <v>462915</v>
      </c>
      <c r="Q23" s="24">
        <v>463831</v>
      </c>
      <c r="R23" s="24">
        <v>1391328</v>
      </c>
      <c r="S23" s="24"/>
      <c r="T23" s="24"/>
      <c r="U23" s="24"/>
      <c r="V23" s="24"/>
      <c r="W23" s="24">
        <v>4167897</v>
      </c>
      <c r="X23" s="24">
        <v>5490624</v>
      </c>
      <c r="Y23" s="24">
        <v>-1322727</v>
      </c>
      <c r="Z23" s="6">
        <v>-24.09</v>
      </c>
      <c r="AA23" s="22">
        <v>7041000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317550723</v>
      </c>
      <c r="D25" s="40">
        <f>+D5+D9+D15+D19+D24</f>
        <v>0</v>
      </c>
      <c r="E25" s="41">
        <f t="shared" si="4"/>
        <v>356720796</v>
      </c>
      <c r="F25" s="42">
        <f t="shared" si="4"/>
        <v>377368438</v>
      </c>
      <c r="G25" s="42">
        <f t="shared" si="4"/>
        <v>78789138</v>
      </c>
      <c r="H25" s="42">
        <f t="shared" si="4"/>
        <v>14452398</v>
      </c>
      <c r="I25" s="42">
        <f t="shared" si="4"/>
        <v>8606278</v>
      </c>
      <c r="J25" s="42">
        <f t="shared" si="4"/>
        <v>101847814</v>
      </c>
      <c r="K25" s="42">
        <f t="shared" si="4"/>
        <v>26765900</v>
      </c>
      <c r="L25" s="42">
        <f t="shared" si="4"/>
        <v>8722246</v>
      </c>
      <c r="M25" s="42">
        <f t="shared" si="4"/>
        <v>58447414</v>
      </c>
      <c r="N25" s="42">
        <f t="shared" si="4"/>
        <v>93935560</v>
      </c>
      <c r="O25" s="42">
        <f t="shared" si="4"/>
        <v>29447153</v>
      </c>
      <c r="P25" s="42">
        <f t="shared" si="4"/>
        <v>8080200</v>
      </c>
      <c r="Q25" s="42">
        <f t="shared" si="4"/>
        <v>6601818</v>
      </c>
      <c r="R25" s="42">
        <f t="shared" si="4"/>
        <v>44129171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239912545</v>
      </c>
      <c r="X25" s="42">
        <f t="shared" si="4"/>
        <v>272702508</v>
      </c>
      <c r="Y25" s="42">
        <f t="shared" si="4"/>
        <v>-32789963</v>
      </c>
      <c r="Z25" s="43">
        <f>+IF(X25&lt;&gt;0,+(Y25/X25)*100,0)</f>
        <v>-12.024078267736357</v>
      </c>
      <c r="AA25" s="40">
        <f>+AA5+AA9+AA15+AA19+AA24</f>
        <v>377368438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159691573</v>
      </c>
      <c r="D28" s="19">
        <f>SUM(D29:D31)</f>
        <v>0</v>
      </c>
      <c r="E28" s="20">
        <f t="shared" si="5"/>
        <v>140777616</v>
      </c>
      <c r="F28" s="21">
        <f t="shared" si="5"/>
        <v>142023616</v>
      </c>
      <c r="G28" s="21">
        <f t="shared" si="5"/>
        <v>7150816</v>
      </c>
      <c r="H28" s="21">
        <f t="shared" si="5"/>
        <v>4167135</v>
      </c>
      <c r="I28" s="21">
        <f t="shared" si="5"/>
        <v>10879542</v>
      </c>
      <c r="J28" s="21">
        <f t="shared" si="5"/>
        <v>22197493</v>
      </c>
      <c r="K28" s="21">
        <f t="shared" si="5"/>
        <v>5945481</v>
      </c>
      <c r="L28" s="21">
        <f t="shared" si="5"/>
        <v>4152767</v>
      </c>
      <c r="M28" s="21">
        <f t="shared" si="5"/>
        <v>33772947</v>
      </c>
      <c r="N28" s="21">
        <f t="shared" si="5"/>
        <v>43871195</v>
      </c>
      <c r="O28" s="21">
        <f t="shared" si="5"/>
        <v>4719494</v>
      </c>
      <c r="P28" s="21">
        <f t="shared" si="5"/>
        <v>3785197</v>
      </c>
      <c r="Q28" s="21">
        <f t="shared" si="5"/>
        <v>8230559</v>
      </c>
      <c r="R28" s="21">
        <f t="shared" si="5"/>
        <v>16735250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82803938</v>
      </c>
      <c r="X28" s="21">
        <f t="shared" si="5"/>
        <v>105894712</v>
      </c>
      <c r="Y28" s="21">
        <f t="shared" si="5"/>
        <v>-23090774</v>
      </c>
      <c r="Z28" s="4">
        <f>+IF(X28&lt;&gt;0,+(Y28/X28)*100,0)</f>
        <v>-21.805407998087762</v>
      </c>
      <c r="AA28" s="19">
        <f>SUM(AA29:AA31)</f>
        <v>142023616</v>
      </c>
    </row>
    <row r="29" spans="1:27" ht="12.75">
      <c r="A29" s="5" t="s">
        <v>32</v>
      </c>
      <c r="B29" s="3"/>
      <c r="C29" s="22">
        <v>45756828</v>
      </c>
      <c r="D29" s="22"/>
      <c r="E29" s="23">
        <v>50850180</v>
      </c>
      <c r="F29" s="24">
        <v>51262180</v>
      </c>
      <c r="G29" s="24">
        <v>561591</v>
      </c>
      <c r="H29" s="24">
        <v>471117</v>
      </c>
      <c r="I29" s="24">
        <v>5173217</v>
      </c>
      <c r="J29" s="24">
        <v>6205925</v>
      </c>
      <c r="K29" s="24">
        <v>591002</v>
      </c>
      <c r="L29" s="24">
        <v>397701</v>
      </c>
      <c r="M29" s="24">
        <v>14457106</v>
      </c>
      <c r="N29" s="24">
        <v>15445809</v>
      </c>
      <c r="O29" s="24">
        <v>422577</v>
      </c>
      <c r="P29" s="24">
        <v>623790</v>
      </c>
      <c r="Q29" s="24">
        <v>2314673</v>
      </c>
      <c r="R29" s="24">
        <v>3361040</v>
      </c>
      <c r="S29" s="24"/>
      <c r="T29" s="24"/>
      <c r="U29" s="24"/>
      <c r="V29" s="24"/>
      <c r="W29" s="24">
        <v>25012774</v>
      </c>
      <c r="X29" s="24">
        <v>38240635</v>
      </c>
      <c r="Y29" s="24">
        <v>-13227861</v>
      </c>
      <c r="Z29" s="6">
        <v>-34.59</v>
      </c>
      <c r="AA29" s="22">
        <v>51262180</v>
      </c>
    </row>
    <row r="30" spans="1:27" ht="12.75">
      <c r="A30" s="5" t="s">
        <v>33</v>
      </c>
      <c r="B30" s="3"/>
      <c r="C30" s="25">
        <v>113934745</v>
      </c>
      <c r="D30" s="25"/>
      <c r="E30" s="26">
        <v>89927436</v>
      </c>
      <c r="F30" s="27">
        <v>90761436</v>
      </c>
      <c r="G30" s="27">
        <v>6589225</v>
      </c>
      <c r="H30" s="27">
        <v>3696018</v>
      </c>
      <c r="I30" s="27">
        <v>5706325</v>
      </c>
      <c r="J30" s="27">
        <v>15991568</v>
      </c>
      <c r="K30" s="27">
        <v>5354479</v>
      </c>
      <c r="L30" s="27">
        <v>3755066</v>
      </c>
      <c r="M30" s="27">
        <v>19315841</v>
      </c>
      <c r="N30" s="27">
        <v>28425386</v>
      </c>
      <c r="O30" s="27">
        <v>4296917</v>
      </c>
      <c r="P30" s="27">
        <v>3161407</v>
      </c>
      <c r="Q30" s="27">
        <v>5915886</v>
      </c>
      <c r="R30" s="27">
        <v>13374210</v>
      </c>
      <c r="S30" s="27"/>
      <c r="T30" s="27"/>
      <c r="U30" s="27"/>
      <c r="V30" s="27"/>
      <c r="W30" s="27">
        <v>57791164</v>
      </c>
      <c r="X30" s="27">
        <v>67654077</v>
      </c>
      <c r="Y30" s="27">
        <v>-9862913</v>
      </c>
      <c r="Z30" s="7">
        <v>-14.58</v>
      </c>
      <c r="AA30" s="25">
        <v>90761436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21910231</v>
      </c>
      <c r="D32" s="19">
        <f>SUM(D33:D37)</f>
        <v>0</v>
      </c>
      <c r="E32" s="20">
        <f t="shared" si="6"/>
        <v>24612600</v>
      </c>
      <c r="F32" s="21">
        <f t="shared" si="6"/>
        <v>25362600</v>
      </c>
      <c r="G32" s="21">
        <f t="shared" si="6"/>
        <v>30024</v>
      </c>
      <c r="H32" s="21">
        <f t="shared" si="6"/>
        <v>145030</v>
      </c>
      <c r="I32" s="21">
        <f t="shared" si="6"/>
        <v>2141928</v>
      </c>
      <c r="J32" s="21">
        <f t="shared" si="6"/>
        <v>2316982</v>
      </c>
      <c r="K32" s="21">
        <f t="shared" si="6"/>
        <v>277190</v>
      </c>
      <c r="L32" s="21">
        <f t="shared" si="6"/>
        <v>138612</v>
      </c>
      <c r="M32" s="21">
        <f t="shared" si="6"/>
        <v>9860078</v>
      </c>
      <c r="N32" s="21">
        <f t="shared" si="6"/>
        <v>10275880</v>
      </c>
      <c r="O32" s="21">
        <f t="shared" si="6"/>
        <v>146224</v>
      </c>
      <c r="P32" s="21">
        <f t="shared" si="6"/>
        <v>140219</v>
      </c>
      <c r="Q32" s="21">
        <f t="shared" si="6"/>
        <v>169481</v>
      </c>
      <c r="R32" s="21">
        <f t="shared" si="6"/>
        <v>455924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13048786</v>
      </c>
      <c r="X32" s="21">
        <f t="shared" si="6"/>
        <v>18646950</v>
      </c>
      <c r="Y32" s="21">
        <f t="shared" si="6"/>
        <v>-5598164</v>
      </c>
      <c r="Z32" s="4">
        <f>+IF(X32&lt;&gt;0,+(Y32/X32)*100,0)</f>
        <v>-30.02187489106798</v>
      </c>
      <c r="AA32" s="19">
        <f>SUM(AA33:AA37)</f>
        <v>25362600</v>
      </c>
    </row>
    <row r="33" spans="1:27" ht="12.75">
      <c r="A33" s="5" t="s">
        <v>36</v>
      </c>
      <c r="B33" s="3"/>
      <c r="C33" s="22">
        <v>5095496</v>
      </c>
      <c r="D33" s="22"/>
      <c r="E33" s="23">
        <v>6821112</v>
      </c>
      <c r="F33" s="24">
        <v>6943312</v>
      </c>
      <c r="G33" s="24">
        <v>9888</v>
      </c>
      <c r="H33" s="24">
        <v>35647</v>
      </c>
      <c r="I33" s="24">
        <v>942963</v>
      </c>
      <c r="J33" s="24">
        <v>988498</v>
      </c>
      <c r="K33" s="24">
        <v>33565</v>
      </c>
      <c r="L33" s="24">
        <v>23146</v>
      </c>
      <c r="M33" s="24">
        <v>2489781</v>
      </c>
      <c r="N33" s="24">
        <v>2546492</v>
      </c>
      <c r="O33" s="24">
        <v>10282</v>
      </c>
      <c r="P33" s="24">
        <v>30811</v>
      </c>
      <c r="Q33" s="24">
        <v>39243</v>
      </c>
      <c r="R33" s="24">
        <v>80336</v>
      </c>
      <c r="S33" s="24"/>
      <c r="T33" s="24"/>
      <c r="U33" s="24"/>
      <c r="V33" s="24"/>
      <c r="W33" s="24">
        <v>3615326</v>
      </c>
      <c r="X33" s="24">
        <v>5156514</v>
      </c>
      <c r="Y33" s="24">
        <v>-1541188</v>
      </c>
      <c r="Z33" s="6">
        <v>-29.89</v>
      </c>
      <c r="AA33" s="22">
        <v>6943312</v>
      </c>
    </row>
    <row r="34" spans="1:27" ht="12.75">
      <c r="A34" s="5" t="s">
        <v>37</v>
      </c>
      <c r="B34" s="3"/>
      <c r="C34" s="22">
        <v>8267085</v>
      </c>
      <c r="D34" s="22"/>
      <c r="E34" s="23">
        <v>8377332</v>
      </c>
      <c r="F34" s="24">
        <v>8780132</v>
      </c>
      <c r="G34" s="24">
        <v>20136</v>
      </c>
      <c r="H34" s="24">
        <v>62249</v>
      </c>
      <c r="I34" s="24">
        <v>653779</v>
      </c>
      <c r="J34" s="24">
        <v>736164</v>
      </c>
      <c r="K34" s="24">
        <v>167815</v>
      </c>
      <c r="L34" s="24">
        <v>9300</v>
      </c>
      <c r="M34" s="24">
        <v>3262730</v>
      </c>
      <c r="N34" s="24">
        <v>3439845</v>
      </c>
      <c r="O34" s="24">
        <v>46970</v>
      </c>
      <c r="P34" s="24">
        <v>22189</v>
      </c>
      <c r="Q34" s="24">
        <v>98634</v>
      </c>
      <c r="R34" s="24">
        <v>167793</v>
      </c>
      <c r="S34" s="24"/>
      <c r="T34" s="24"/>
      <c r="U34" s="24"/>
      <c r="V34" s="24"/>
      <c r="W34" s="24">
        <v>4343802</v>
      </c>
      <c r="X34" s="24">
        <v>6384291</v>
      </c>
      <c r="Y34" s="24">
        <v>-2040489</v>
      </c>
      <c r="Z34" s="6">
        <v>-31.96</v>
      </c>
      <c r="AA34" s="22">
        <v>8780132</v>
      </c>
    </row>
    <row r="35" spans="1:27" ht="12.75">
      <c r="A35" s="5" t="s">
        <v>38</v>
      </c>
      <c r="B35" s="3"/>
      <c r="C35" s="22">
        <v>8547650</v>
      </c>
      <c r="D35" s="22"/>
      <c r="E35" s="23">
        <v>9414156</v>
      </c>
      <c r="F35" s="24">
        <v>9639156</v>
      </c>
      <c r="G35" s="24"/>
      <c r="H35" s="24">
        <v>47134</v>
      </c>
      <c r="I35" s="24">
        <v>545186</v>
      </c>
      <c r="J35" s="24">
        <v>592320</v>
      </c>
      <c r="K35" s="24">
        <v>75810</v>
      </c>
      <c r="L35" s="24">
        <v>106166</v>
      </c>
      <c r="M35" s="24">
        <v>4107567</v>
      </c>
      <c r="N35" s="24">
        <v>4289543</v>
      </c>
      <c r="O35" s="24">
        <v>88972</v>
      </c>
      <c r="P35" s="24">
        <v>87219</v>
      </c>
      <c r="Q35" s="24">
        <v>31604</v>
      </c>
      <c r="R35" s="24">
        <v>207795</v>
      </c>
      <c r="S35" s="24"/>
      <c r="T35" s="24"/>
      <c r="U35" s="24"/>
      <c r="V35" s="24"/>
      <c r="W35" s="24">
        <v>5089658</v>
      </c>
      <c r="X35" s="24">
        <v>7106145</v>
      </c>
      <c r="Y35" s="24">
        <v>-2016487</v>
      </c>
      <c r="Z35" s="6">
        <v>-28.38</v>
      </c>
      <c r="AA35" s="22">
        <v>9639156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39672189</v>
      </c>
      <c r="D38" s="19">
        <f>SUM(D39:D41)</f>
        <v>0</v>
      </c>
      <c r="E38" s="20">
        <f t="shared" si="7"/>
        <v>57028776</v>
      </c>
      <c r="F38" s="21">
        <f t="shared" si="7"/>
        <v>58569386</v>
      </c>
      <c r="G38" s="21">
        <f t="shared" si="7"/>
        <v>481065</v>
      </c>
      <c r="H38" s="21">
        <f t="shared" si="7"/>
        <v>579004</v>
      </c>
      <c r="I38" s="21">
        <f t="shared" si="7"/>
        <v>2224399</v>
      </c>
      <c r="J38" s="21">
        <f t="shared" si="7"/>
        <v>3284468</v>
      </c>
      <c r="K38" s="21">
        <f t="shared" si="7"/>
        <v>1415727</v>
      </c>
      <c r="L38" s="21">
        <f t="shared" si="7"/>
        <v>365149</v>
      </c>
      <c r="M38" s="21">
        <f t="shared" si="7"/>
        <v>9114409</v>
      </c>
      <c r="N38" s="21">
        <f t="shared" si="7"/>
        <v>10895285</v>
      </c>
      <c r="O38" s="21">
        <f t="shared" si="7"/>
        <v>1040610</v>
      </c>
      <c r="P38" s="21">
        <f t="shared" si="7"/>
        <v>596376</v>
      </c>
      <c r="Q38" s="21">
        <f t="shared" si="7"/>
        <v>919757</v>
      </c>
      <c r="R38" s="21">
        <f t="shared" si="7"/>
        <v>2556743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16736496</v>
      </c>
      <c r="X38" s="21">
        <f t="shared" si="7"/>
        <v>43156735</v>
      </c>
      <c r="Y38" s="21">
        <f t="shared" si="7"/>
        <v>-26420239</v>
      </c>
      <c r="Z38" s="4">
        <f>+IF(X38&lt;&gt;0,+(Y38/X38)*100,0)</f>
        <v>-61.21927203251126</v>
      </c>
      <c r="AA38" s="19">
        <f>SUM(AA39:AA41)</f>
        <v>58569386</v>
      </c>
    </row>
    <row r="39" spans="1:27" ht="12.75">
      <c r="A39" s="5" t="s">
        <v>42</v>
      </c>
      <c r="B39" s="3"/>
      <c r="C39" s="22">
        <v>11792743</v>
      </c>
      <c r="D39" s="22"/>
      <c r="E39" s="23">
        <v>14898084</v>
      </c>
      <c r="F39" s="24">
        <v>16188694</v>
      </c>
      <c r="G39" s="24">
        <v>255011</v>
      </c>
      <c r="H39" s="24">
        <v>161685</v>
      </c>
      <c r="I39" s="24">
        <v>967758</v>
      </c>
      <c r="J39" s="24">
        <v>1384454</v>
      </c>
      <c r="K39" s="24">
        <v>388914</v>
      </c>
      <c r="L39" s="24">
        <v>119075</v>
      </c>
      <c r="M39" s="24">
        <v>4102252</v>
      </c>
      <c r="N39" s="24">
        <v>4610241</v>
      </c>
      <c r="O39" s="24">
        <v>192373</v>
      </c>
      <c r="P39" s="24">
        <v>-122019</v>
      </c>
      <c r="Q39" s="24">
        <v>219048</v>
      </c>
      <c r="R39" s="24">
        <v>289402</v>
      </c>
      <c r="S39" s="24"/>
      <c r="T39" s="24"/>
      <c r="U39" s="24"/>
      <c r="V39" s="24"/>
      <c r="W39" s="24">
        <v>6284097</v>
      </c>
      <c r="X39" s="24">
        <v>11487216</v>
      </c>
      <c r="Y39" s="24">
        <v>-5203119</v>
      </c>
      <c r="Z39" s="6">
        <v>-45.29</v>
      </c>
      <c r="AA39" s="22">
        <v>16188694</v>
      </c>
    </row>
    <row r="40" spans="1:27" ht="12.75">
      <c r="A40" s="5" t="s">
        <v>43</v>
      </c>
      <c r="B40" s="3"/>
      <c r="C40" s="22">
        <v>27879446</v>
      </c>
      <c r="D40" s="22"/>
      <c r="E40" s="23">
        <v>42130692</v>
      </c>
      <c r="F40" s="24">
        <v>42380692</v>
      </c>
      <c r="G40" s="24">
        <v>226054</v>
      </c>
      <c r="H40" s="24">
        <v>417319</v>
      </c>
      <c r="I40" s="24">
        <v>1256641</v>
      </c>
      <c r="J40" s="24">
        <v>1900014</v>
      </c>
      <c r="K40" s="24">
        <v>1026813</v>
      </c>
      <c r="L40" s="24">
        <v>246074</v>
      </c>
      <c r="M40" s="24">
        <v>5012157</v>
      </c>
      <c r="N40" s="24">
        <v>6285044</v>
      </c>
      <c r="O40" s="24">
        <v>848237</v>
      </c>
      <c r="P40" s="24">
        <v>718395</v>
      </c>
      <c r="Q40" s="24">
        <v>700709</v>
      </c>
      <c r="R40" s="24">
        <v>2267341</v>
      </c>
      <c r="S40" s="24"/>
      <c r="T40" s="24"/>
      <c r="U40" s="24"/>
      <c r="V40" s="24"/>
      <c r="W40" s="24">
        <v>10452399</v>
      </c>
      <c r="X40" s="24">
        <v>31669519</v>
      </c>
      <c r="Y40" s="24">
        <v>-21217120</v>
      </c>
      <c r="Z40" s="6">
        <v>-67</v>
      </c>
      <c r="AA40" s="22">
        <v>42380692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82670449</v>
      </c>
      <c r="D42" s="19">
        <f>SUM(D43:D46)</f>
        <v>0</v>
      </c>
      <c r="E42" s="20">
        <f t="shared" si="8"/>
        <v>61143816</v>
      </c>
      <c r="F42" s="21">
        <f t="shared" si="8"/>
        <v>85793816</v>
      </c>
      <c r="G42" s="21">
        <f t="shared" si="8"/>
        <v>6449558</v>
      </c>
      <c r="H42" s="21">
        <f t="shared" si="8"/>
        <v>862760</v>
      </c>
      <c r="I42" s="21">
        <f t="shared" si="8"/>
        <v>-3373567</v>
      </c>
      <c r="J42" s="21">
        <f t="shared" si="8"/>
        <v>3938751</v>
      </c>
      <c r="K42" s="21">
        <f t="shared" si="8"/>
        <v>11282240</v>
      </c>
      <c r="L42" s="21">
        <f t="shared" si="8"/>
        <v>2765200</v>
      </c>
      <c r="M42" s="21">
        <f t="shared" si="8"/>
        <v>11210780</v>
      </c>
      <c r="N42" s="21">
        <f t="shared" si="8"/>
        <v>25258220</v>
      </c>
      <c r="O42" s="21">
        <f t="shared" si="8"/>
        <v>3125473</v>
      </c>
      <c r="P42" s="21">
        <f t="shared" si="8"/>
        <v>2244533</v>
      </c>
      <c r="Q42" s="21">
        <f t="shared" si="8"/>
        <v>4290152</v>
      </c>
      <c r="R42" s="21">
        <f t="shared" si="8"/>
        <v>9660158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38857129</v>
      </c>
      <c r="X42" s="21">
        <f t="shared" si="8"/>
        <v>52020362</v>
      </c>
      <c r="Y42" s="21">
        <f t="shared" si="8"/>
        <v>-13163233</v>
      </c>
      <c r="Z42" s="4">
        <f>+IF(X42&lt;&gt;0,+(Y42/X42)*100,0)</f>
        <v>-25.304001152471795</v>
      </c>
      <c r="AA42" s="19">
        <f>SUM(AA43:AA46)</f>
        <v>85793816</v>
      </c>
    </row>
    <row r="43" spans="1:27" ht="12.75">
      <c r="A43" s="5" t="s">
        <v>46</v>
      </c>
      <c r="B43" s="3"/>
      <c r="C43" s="22">
        <v>62416899</v>
      </c>
      <c r="D43" s="22"/>
      <c r="E43" s="23">
        <v>44116848</v>
      </c>
      <c r="F43" s="24">
        <v>67266848</v>
      </c>
      <c r="G43" s="24">
        <v>6340651</v>
      </c>
      <c r="H43" s="24">
        <v>779152</v>
      </c>
      <c r="I43" s="24">
        <v>3485490</v>
      </c>
      <c r="J43" s="24">
        <v>10605293</v>
      </c>
      <c r="K43" s="24">
        <v>2914365</v>
      </c>
      <c r="L43" s="24">
        <v>2174780</v>
      </c>
      <c r="M43" s="24">
        <v>5889343</v>
      </c>
      <c r="N43" s="24">
        <v>10978488</v>
      </c>
      <c r="O43" s="24">
        <v>2146502</v>
      </c>
      <c r="P43" s="24">
        <v>1995973</v>
      </c>
      <c r="Q43" s="24">
        <v>3630958</v>
      </c>
      <c r="R43" s="24">
        <v>7773433</v>
      </c>
      <c r="S43" s="24"/>
      <c r="T43" s="24"/>
      <c r="U43" s="24"/>
      <c r="V43" s="24"/>
      <c r="W43" s="24">
        <v>29357214</v>
      </c>
      <c r="X43" s="24">
        <v>38875136</v>
      </c>
      <c r="Y43" s="24">
        <v>-9517922</v>
      </c>
      <c r="Z43" s="6">
        <v>-24.48</v>
      </c>
      <c r="AA43" s="22">
        <v>67266848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20253550</v>
      </c>
      <c r="D46" s="22"/>
      <c r="E46" s="23">
        <v>17026968</v>
      </c>
      <c r="F46" s="24">
        <v>18526968</v>
      </c>
      <c r="G46" s="24">
        <v>108907</v>
      </c>
      <c r="H46" s="24">
        <v>83608</v>
      </c>
      <c r="I46" s="24">
        <v>-6859057</v>
      </c>
      <c r="J46" s="24">
        <v>-6666542</v>
      </c>
      <c r="K46" s="24">
        <v>8367875</v>
      </c>
      <c r="L46" s="24">
        <v>590420</v>
      </c>
      <c r="M46" s="24">
        <v>5321437</v>
      </c>
      <c r="N46" s="24">
        <v>14279732</v>
      </c>
      <c r="O46" s="24">
        <v>978971</v>
      </c>
      <c r="P46" s="24">
        <v>248560</v>
      </c>
      <c r="Q46" s="24">
        <v>659194</v>
      </c>
      <c r="R46" s="24">
        <v>1886725</v>
      </c>
      <c r="S46" s="24"/>
      <c r="T46" s="24"/>
      <c r="U46" s="24"/>
      <c r="V46" s="24"/>
      <c r="W46" s="24">
        <v>9499915</v>
      </c>
      <c r="X46" s="24">
        <v>13145226</v>
      </c>
      <c r="Y46" s="24">
        <v>-3645311</v>
      </c>
      <c r="Z46" s="6">
        <v>-27.73</v>
      </c>
      <c r="AA46" s="22">
        <v>18526968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303944442</v>
      </c>
      <c r="D48" s="40">
        <f>+D28+D32+D38+D42+D47</f>
        <v>0</v>
      </c>
      <c r="E48" s="41">
        <f t="shared" si="9"/>
        <v>283562808</v>
      </c>
      <c r="F48" s="42">
        <f t="shared" si="9"/>
        <v>311749418</v>
      </c>
      <c r="G48" s="42">
        <f t="shared" si="9"/>
        <v>14111463</v>
      </c>
      <c r="H48" s="42">
        <f t="shared" si="9"/>
        <v>5753929</v>
      </c>
      <c r="I48" s="42">
        <f t="shared" si="9"/>
        <v>11872302</v>
      </c>
      <c r="J48" s="42">
        <f t="shared" si="9"/>
        <v>31737694</v>
      </c>
      <c r="K48" s="42">
        <f t="shared" si="9"/>
        <v>18920638</v>
      </c>
      <c r="L48" s="42">
        <f t="shared" si="9"/>
        <v>7421728</v>
      </c>
      <c r="M48" s="42">
        <f t="shared" si="9"/>
        <v>63958214</v>
      </c>
      <c r="N48" s="42">
        <f t="shared" si="9"/>
        <v>90300580</v>
      </c>
      <c r="O48" s="42">
        <f t="shared" si="9"/>
        <v>9031801</v>
      </c>
      <c r="P48" s="42">
        <f t="shared" si="9"/>
        <v>6766325</v>
      </c>
      <c r="Q48" s="42">
        <f t="shared" si="9"/>
        <v>13609949</v>
      </c>
      <c r="R48" s="42">
        <f t="shared" si="9"/>
        <v>29408075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151446349</v>
      </c>
      <c r="X48" s="42">
        <f t="shared" si="9"/>
        <v>219718759</v>
      </c>
      <c r="Y48" s="42">
        <f t="shared" si="9"/>
        <v>-68272410</v>
      </c>
      <c r="Z48" s="43">
        <f>+IF(X48&lt;&gt;0,+(Y48/X48)*100,0)</f>
        <v>-31.072635905430364</v>
      </c>
      <c r="AA48" s="40">
        <f>+AA28+AA32+AA38+AA42+AA47</f>
        <v>311749418</v>
      </c>
    </row>
    <row r="49" spans="1:27" ht="12.75">
      <c r="A49" s="14" t="s">
        <v>96</v>
      </c>
      <c r="B49" s="15"/>
      <c r="C49" s="44">
        <f aca="true" t="shared" si="10" ref="C49:Y49">+C25-C48</f>
        <v>13606281</v>
      </c>
      <c r="D49" s="44">
        <f>+D25-D48</f>
        <v>0</v>
      </c>
      <c r="E49" s="45">
        <f t="shared" si="10"/>
        <v>73157988</v>
      </c>
      <c r="F49" s="46">
        <f t="shared" si="10"/>
        <v>65619020</v>
      </c>
      <c r="G49" s="46">
        <f t="shared" si="10"/>
        <v>64677675</v>
      </c>
      <c r="H49" s="46">
        <f t="shared" si="10"/>
        <v>8698469</v>
      </c>
      <c r="I49" s="46">
        <f t="shared" si="10"/>
        <v>-3266024</v>
      </c>
      <c r="J49" s="46">
        <f t="shared" si="10"/>
        <v>70110120</v>
      </c>
      <c r="K49" s="46">
        <f t="shared" si="10"/>
        <v>7845262</v>
      </c>
      <c r="L49" s="46">
        <f t="shared" si="10"/>
        <v>1300518</v>
      </c>
      <c r="M49" s="46">
        <f t="shared" si="10"/>
        <v>-5510800</v>
      </c>
      <c r="N49" s="46">
        <f t="shared" si="10"/>
        <v>3634980</v>
      </c>
      <c r="O49" s="46">
        <f t="shared" si="10"/>
        <v>20415352</v>
      </c>
      <c r="P49" s="46">
        <f t="shared" si="10"/>
        <v>1313875</v>
      </c>
      <c r="Q49" s="46">
        <f t="shared" si="10"/>
        <v>-7008131</v>
      </c>
      <c r="R49" s="46">
        <f t="shared" si="10"/>
        <v>14721096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88466196</v>
      </c>
      <c r="X49" s="46">
        <f>IF(F25=F48,0,X25-X48)</f>
        <v>52983749</v>
      </c>
      <c r="Y49" s="46">
        <f t="shared" si="10"/>
        <v>35482447</v>
      </c>
      <c r="Z49" s="47">
        <f>+IF(X49&lt;&gt;0,+(Y49/X49)*100,0)</f>
        <v>66.96854728041234</v>
      </c>
      <c r="AA49" s="44">
        <f>+AA25-AA48</f>
        <v>65619020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139775413</v>
      </c>
      <c r="D5" s="19">
        <f>SUM(D6:D8)</f>
        <v>0</v>
      </c>
      <c r="E5" s="20">
        <f t="shared" si="0"/>
        <v>120531472</v>
      </c>
      <c r="F5" s="21">
        <f t="shared" si="0"/>
        <v>122031472</v>
      </c>
      <c r="G5" s="21">
        <f t="shared" si="0"/>
        <v>26322982</v>
      </c>
      <c r="H5" s="21">
        <f t="shared" si="0"/>
        <v>8993452</v>
      </c>
      <c r="I5" s="21">
        <f t="shared" si="0"/>
        <v>2981785</v>
      </c>
      <c r="J5" s="21">
        <f t="shared" si="0"/>
        <v>38298219</v>
      </c>
      <c r="K5" s="21">
        <f t="shared" si="0"/>
        <v>2633416</v>
      </c>
      <c r="L5" s="21">
        <f t="shared" si="0"/>
        <v>2456155</v>
      </c>
      <c r="M5" s="21">
        <f t="shared" si="0"/>
        <v>44358152</v>
      </c>
      <c r="N5" s="21">
        <f t="shared" si="0"/>
        <v>49447723</v>
      </c>
      <c r="O5" s="21">
        <f t="shared" si="0"/>
        <v>1922860</v>
      </c>
      <c r="P5" s="21">
        <f t="shared" si="0"/>
        <v>9034359</v>
      </c>
      <c r="Q5" s="21">
        <f t="shared" si="0"/>
        <v>34918437</v>
      </c>
      <c r="R5" s="21">
        <f t="shared" si="0"/>
        <v>45875656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133621598</v>
      </c>
      <c r="X5" s="21">
        <f t="shared" si="0"/>
        <v>115361880</v>
      </c>
      <c r="Y5" s="21">
        <f t="shared" si="0"/>
        <v>18259718</v>
      </c>
      <c r="Z5" s="4">
        <f>+IF(X5&lt;&gt;0,+(Y5/X5)*100,0)</f>
        <v>15.828207723383148</v>
      </c>
      <c r="AA5" s="19">
        <f>SUM(AA6:AA8)</f>
        <v>122031472</v>
      </c>
    </row>
    <row r="6" spans="1:27" ht="12.75">
      <c r="A6" s="5" t="s">
        <v>32</v>
      </c>
      <c r="B6" s="3"/>
      <c r="C6" s="22">
        <v>7031659</v>
      </c>
      <c r="D6" s="22"/>
      <c r="E6" s="23">
        <v>7254000</v>
      </c>
      <c r="F6" s="24">
        <v>7254000</v>
      </c>
      <c r="G6" s="24">
        <v>6307826</v>
      </c>
      <c r="H6" s="24"/>
      <c r="I6" s="24"/>
      <c r="J6" s="24">
        <v>6307826</v>
      </c>
      <c r="K6" s="24"/>
      <c r="L6" s="24"/>
      <c r="M6" s="24"/>
      <c r="N6" s="24"/>
      <c r="O6" s="24"/>
      <c r="P6" s="24">
        <v>946174</v>
      </c>
      <c r="Q6" s="24"/>
      <c r="R6" s="24">
        <v>946174</v>
      </c>
      <c r="S6" s="24"/>
      <c r="T6" s="24"/>
      <c r="U6" s="24"/>
      <c r="V6" s="24"/>
      <c r="W6" s="24">
        <v>7254000</v>
      </c>
      <c r="X6" s="24">
        <v>7254000</v>
      </c>
      <c r="Y6" s="24"/>
      <c r="Z6" s="6"/>
      <c r="AA6" s="22">
        <v>7254000</v>
      </c>
    </row>
    <row r="7" spans="1:27" ht="12.75">
      <c r="A7" s="5" t="s">
        <v>33</v>
      </c>
      <c r="B7" s="3"/>
      <c r="C7" s="25">
        <v>132743754</v>
      </c>
      <c r="D7" s="25"/>
      <c r="E7" s="26">
        <v>113277472</v>
      </c>
      <c r="F7" s="27">
        <v>114777472</v>
      </c>
      <c r="G7" s="27">
        <v>20015156</v>
      </c>
      <c r="H7" s="27">
        <v>8993452</v>
      </c>
      <c r="I7" s="27">
        <v>2981785</v>
      </c>
      <c r="J7" s="27">
        <v>31990393</v>
      </c>
      <c r="K7" s="27">
        <v>2633416</v>
      </c>
      <c r="L7" s="27">
        <v>2456155</v>
      </c>
      <c r="M7" s="27">
        <v>44358152</v>
      </c>
      <c r="N7" s="27">
        <v>49447723</v>
      </c>
      <c r="O7" s="27">
        <v>1922860</v>
      </c>
      <c r="P7" s="27">
        <v>8088185</v>
      </c>
      <c r="Q7" s="27">
        <v>34918437</v>
      </c>
      <c r="R7" s="27">
        <v>44929482</v>
      </c>
      <c r="S7" s="27"/>
      <c r="T7" s="27"/>
      <c r="U7" s="27"/>
      <c r="V7" s="27"/>
      <c r="W7" s="27">
        <v>126367598</v>
      </c>
      <c r="X7" s="27">
        <v>108107880</v>
      </c>
      <c r="Y7" s="27">
        <v>18259718</v>
      </c>
      <c r="Z7" s="7">
        <v>16.89</v>
      </c>
      <c r="AA7" s="25">
        <v>114777472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4244505</v>
      </c>
      <c r="D9" s="19">
        <f>SUM(D10:D14)</f>
        <v>0</v>
      </c>
      <c r="E9" s="20">
        <f t="shared" si="1"/>
        <v>4288588</v>
      </c>
      <c r="F9" s="21">
        <f t="shared" si="1"/>
        <v>4287529</v>
      </c>
      <c r="G9" s="21">
        <f t="shared" si="1"/>
        <v>292188</v>
      </c>
      <c r="H9" s="21">
        <f t="shared" si="1"/>
        <v>1583829</v>
      </c>
      <c r="I9" s="21">
        <f t="shared" si="1"/>
        <v>251060</v>
      </c>
      <c r="J9" s="21">
        <f t="shared" si="1"/>
        <v>2127077</v>
      </c>
      <c r="K9" s="21">
        <f t="shared" si="1"/>
        <v>256974</v>
      </c>
      <c r="L9" s="21">
        <f t="shared" si="1"/>
        <v>242358</v>
      </c>
      <c r="M9" s="21">
        <f t="shared" si="1"/>
        <v>185679</v>
      </c>
      <c r="N9" s="21">
        <f t="shared" si="1"/>
        <v>685011</v>
      </c>
      <c r="O9" s="21">
        <f t="shared" si="1"/>
        <v>234663</v>
      </c>
      <c r="P9" s="21">
        <f t="shared" si="1"/>
        <v>463126</v>
      </c>
      <c r="Q9" s="21">
        <f t="shared" si="1"/>
        <v>229847</v>
      </c>
      <c r="R9" s="21">
        <f t="shared" si="1"/>
        <v>927636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3739724</v>
      </c>
      <c r="X9" s="21">
        <f t="shared" si="1"/>
        <v>3215647</v>
      </c>
      <c r="Y9" s="21">
        <f t="shared" si="1"/>
        <v>524077</v>
      </c>
      <c r="Z9" s="4">
        <f>+IF(X9&lt;&gt;0,+(Y9/X9)*100,0)</f>
        <v>16.2977155141718</v>
      </c>
      <c r="AA9" s="19">
        <f>SUM(AA10:AA14)</f>
        <v>4287529</v>
      </c>
    </row>
    <row r="10" spans="1:27" ht="12.75">
      <c r="A10" s="5" t="s">
        <v>36</v>
      </c>
      <c r="B10" s="3"/>
      <c r="C10" s="22">
        <v>1593721</v>
      </c>
      <c r="D10" s="22"/>
      <c r="E10" s="23">
        <v>1638878</v>
      </c>
      <c r="F10" s="24">
        <v>1638878</v>
      </c>
      <c r="G10" s="24">
        <v>3913</v>
      </c>
      <c r="H10" s="24">
        <v>1308265</v>
      </c>
      <c r="I10" s="24">
        <v>4091</v>
      </c>
      <c r="J10" s="24">
        <v>1316269</v>
      </c>
      <c r="K10" s="24">
        <v>5098</v>
      </c>
      <c r="L10" s="24">
        <v>3516</v>
      </c>
      <c r="M10" s="24">
        <v>2053</v>
      </c>
      <c r="N10" s="24">
        <v>10667</v>
      </c>
      <c r="O10" s="24">
        <v>3197</v>
      </c>
      <c r="P10" s="24">
        <v>218004</v>
      </c>
      <c r="Q10" s="24">
        <v>5252</v>
      </c>
      <c r="R10" s="24">
        <v>226453</v>
      </c>
      <c r="S10" s="24"/>
      <c r="T10" s="24"/>
      <c r="U10" s="24"/>
      <c r="V10" s="24"/>
      <c r="W10" s="24">
        <v>1553389</v>
      </c>
      <c r="X10" s="24">
        <v>1229159</v>
      </c>
      <c r="Y10" s="24">
        <v>324230</v>
      </c>
      <c r="Z10" s="6">
        <v>26.38</v>
      </c>
      <c r="AA10" s="22">
        <v>1638878</v>
      </c>
    </row>
    <row r="11" spans="1:27" ht="12.75">
      <c r="A11" s="5" t="s">
        <v>37</v>
      </c>
      <c r="B11" s="3"/>
      <c r="C11" s="22">
        <v>9196</v>
      </c>
      <c r="D11" s="22"/>
      <c r="E11" s="23">
        <v>8480</v>
      </c>
      <c r="F11" s="24">
        <v>8480</v>
      </c>
      <c r="G11" s="24">
        <v>793</v>
      </c>
      <c r="H11" s="24">
        <v>-1060</v>
      </c>
      <c r="I11" s="24"/>
      <c r="J11" s="24">
        <v>-267</v>
      </c>
      <c r="K11" s="24"/>
      <c r="L11" s="24">
        <v>375</v>
      </c>
      <c r="M11" s="24">
        <v>-285</v>
      </c>
      <c r="N11" s="24">
        <v>90</v>
      </c>
      <c r="O11" s="24">
        <v>2635</v>
      </c>
      <c r="P11" s="24">
        <v>-1377</v>
      </c>
      <c r="Q11" s="24"/>
      <c r="R11" s="24">
        <v>1258</v>
      </c>
      <c r="S11" s="24"/>
      <c r="T11" s="24"/>
      <c r="U11" s="24"/>
      <c r="V11" s="24"/>
      <c r="W11" s="24">
        <v>1081</v>
      </c>
      <c r="X11" s="24">
        <v>6359</v>
      </c>
      <c r="Y11" s="24">
        <v>-5278</v>
      </c>
      <c r="Z11" s="6">
        <v>-83</v>
      </c>
      <c r="AA11" s="22">
        <v>8480</v>
      </c>
    </row>
    <row r="12" spans="1:27" ht="12.75">
      <c r="A12" s="5" t="s">
        <v>38</v>
      </c>
      <c r="B12" s="3"/>
      <c r="C12" s="22">
        <v>2641588</v>
      </c>
      <c r="D12" s="22"/>
      <c r="E12" s="23">
        <v>2641230</v>
      </c>
      <c r="F12" s="24">
        <v>2640171</v>
      </c>
      <c r="G12" s="24">
        <v>287482</v>
      </c>
      <c r="H12" s="24">
        <v>276624</v>
      </c>
      <c r="I12" s="24">
        <v>246969</v>
      </c>
      <c r="J12" s="24">
        <v>811075</v>
      </c>
      <c r="K12" s="24">
        <v>251876</v>
      </c>
      <c r="L12" s="24">
        <v>238467</v>
      </c>
      <c r="M12" s="24">
        <v>183911</v>
      </c>
      <c r="N12" s="24">
        <v>674254</v>
      </c>
      <c r="O12" s="24">
        <v>228831</v>
      </c>
      <c r="P12" s="24">
        <v>246499</v>
      </c>
      <c r="Q12" s="24">
        <v>224595</v>
      </c>
      <c r="R12" s="24">
        <v>699925</v>
      </c>
      <c r="S12" s="24"/>
      <c r="T12" s="24"/>
      <c r="U12" s="24"/>
      <c r="V12" s="24"/>
      <c r="W12" s="24">
        <v>2185254</v>
      </c>
      <c r="X12" s="24">
        <v>1980129</v>
      </c>
      <c r="Y12" s="24">
        <v>205125</v>
      </c>
      <c r="Z12" s="6">
        <v>10.36</v>
      </c>
      <c r="AA12" s="22">
        <v>2640171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47378762</v>
      </c>
      <c r="D15" s="19">
        <f>SUM(D16:D18)</f>
        <v>0</v>
      </c>
      <c r="E15" s="20">
        <f t="shared" si="2"/>
        <v>41041324</v>
      </c>
      <c r="F15" s="21">
        <f t="shared" si="2"/>
        <v>41041324</v>
      </c>
      <c r="G15" s="21">
        <f t="shared" si="2"/>
        <v>2569</v>
      </c>
      <c r="H15" s="21">
        <f t="shared" si="2"/>
        <v>519889</v>
      </c>
      <c r="I15" s="21">
        <f t="shared" si="2"/>
        <v>80681</v>
      </c>
      <c r="J15" s="21">
        <f t="shared" si="2"/>
        <v>603139</v>
      </c>
      <c r="K15" s="21">
        <f t="shared" si="2"/>
        <v>11239</v>
      </c>
      <c r="L15" s="21">
        <f t="shared" si="2"/>
        <v>936743</v>
      </c>
      <c r="M15" s="21">
        <f t="shared" si="2"/>
        <v>8943</v>
      </c>
      <c r="N15" s="21">
        <f t="shared" si="2"/>
        <v>956925</v>
      </c>
      <c r="O15" s="21">
        <f t="shared" si="2"/>
        <v>2986</v>
      </c>
      <c r="P15" s="21">
        <f t="shared" si="2"/>
        <v>932696</v>
      </c>
      <c r="Q15" s="21">
        <f t="shared" si="2"/>
        <v>9188</v>
      </c>
      <c r="R15" s="21">
        <f t="shared" si="2"/>
        <v>944870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2504934</v>
      </c>
      <c r="X15" s="21">
        <f t="shared" si="2"/>
        <v>40998244</v>
      </c>
      <c r="Y15" s="21">
        <f t="shared" si="2"/>
        <v>-38493310</v>
      </c>
      <c r="Z15" s="4">
        <f>+IF(X15&lt;&gt;0,+(Y15/X15)*100,0)</f>
        <v>-93.89014319735254</v>
      </c>
      <c r="AA15" s="19">
        <f>SUM(AA16:AA18)</f>
        <v>41041324</v>
      </c>
    </row>
    <row r="16" spans="1:27" ht="12.75">
      <c r="A16" s="5" t="s">
        <v>42</v>
      </c>
      <c r="B16" s="3"/>
      <c r="C16" s="22">
        <v>2685597</v>
      </c>
      <c r="D16" s="22"/>
      <c r="E16" s="23">
        <v>2094889</v>
      </c>
      <c r="F16" s="24">
        <v>2094889</v>
      </c>
      <c r="G16" s="24">
        <v>2030</v>
      </c>
      <c r="H16" s="24">
        <v>1089</v>
      </c>
      <c r="I16" s="24">
        <v>80681</v>
      </c>
      <c r="J16" s="24">
        <v>83800</v>
      </c>
      <c r="K16" s="24">
        <v>11239</v>
      </c>
      <c r="L16" s="24">
        <v>3161</v>
      </c>
      <c r="M16" s="24">
        <v>8943</v>
      </c>
      <c r="N16" s="24">
        <v>23343</v>
      </c>
      <c r="O16" s="24">
        <v>1368</v>
      </c>
      <c r="P16" s="24"/>
      <c r="Q16" s="24">
        <v>5953</v>
      </c>
      <c r="R16" s="24">
        <v>7321</v>
      </c>
      <c r="S16" s="24"/>
      <c r="T16" s="24"/>
      <c r="U16" s="24"/>
      <c r="V16" s="24"/>
      <c r="W16" s="24">
        <v>114464</v>
      </c>
      <c r="X16" s="24">
        <v>2052229</v>
      </c>
      <c r="Y16" s="24">
        <v>-1937765</v>
      </c>
      <c r="Z16" s="6">
        <v>-94.42</v>
      </c>
      <c r="AA16" s="22">
        <v>2094889</v>
      </c>
    </row>
    <row r="17" spans="1:27" ht="12.75">
      <c r="A17" s="5" t="s">
        <v>43</v>
      </c>
      <c r="B17" s="3"/>
      <c r="C17" s="22">
        <v>44693165</v>
      </c>
      <c r="D17" s="22"/>
      <c r="E17" s="23">
        <v>38946435</v>
      </c>
      <c r="F17" s="24">
        <v>38946435</v>
      </c>
      <c r="G17" s="24">
        <v>539</v>
      </c>
      <c r="H17" s="24">
        <v>518800</v>
      </c>
      <c r="I17" s="24"/>
      <c r="J17" s="24">
        <v>519339</v>
      </c>
      <c r="K17" s="24"/>
      <c r="L17" s="24">
        <v>933582</v>
      </c>
      <c r="M17" s="24"/>
      <c r="N17" s="24">
        <v>933582</v>
      </c>
      <c r="O17" s="24">
        <v>1618</v>
      </c>
      <c r="P17" s="24">
        <v>932696</v>
      </c>
      <c r="Q17" s="24">
        <v>3235</v>
      </c>
      <c r="R17" s="24">
        <v>937549</v>
      </c>
      <c r="S17" s="24"/>
      <c r="T17" s="24"/>
      <c r="U17" s="24"/>
      <c r="V17" s="24"/>
      <c r="W17" s="24">
        <v>2390470</v>
      </c>
      <c r="X17" s="24">
        <v>38946015</v>
      </c>
      <c r="Y17" s="24">
        <v>-36555545</v>
      </c>
      <c r="Z17" s="6">
        <v>-93.86</v>
      </c>
      <c r="AA17" s="22">
        <v>38946435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108459663</v>
      </c>
      <c r="D19" s="19">
        <f>SUM(D20:D23)</f>
        <v>0</v>
      </c>
      <c r="E19" s="20">
        <f t="shared" si="3"/>
        <v>113663787</v>
      </c>
      <c r="F19" s="21">
        <f t="shared" si="3"/>
        <v>114186787</v>
      </c>
      <c r="G19" s="21">
        <f t="shared" si="3"/>
        <v>52722340</v>
      </c>
      <c r="H19" s="21">
        <f t="shared" si="3"/>
        <v>5163713</v>
      </c>
      <c r="I19" s="21">
        <f t="shared" si="3"/>
        <v>11075481</v>
      </c>
      <c r="J19" s="21">
        <f t="shared" si="3"/>
        <v>68961534</v>
      </c>
      <c r="K19" s="21">
        <f t="shared" si="3"/>
        <v>-1202306</v>
      </c>
      <c r="L19" s="21">
        <f t="shared" si="3"/>
        <v>4925070</v>
      </c>
      <c r="M19" s="21">
        <f t="shared" si="3"/>
        <v>6397040</v>
      </c>
      <c r="N19" s="21">
        <f t="shared" si="3"/>
        <v>10119804</v>
      </c>
      <c r="O19" s="21">
        <f t="shared" si="3"/>
        <v>716892</v>
      </c>
      <c r="P19" s="21">
        <f t="shared" si="3"/>
        <v>8143663</v>
      </c>
      <c r="Q19" s="21">
        <f t="shared" si="3"/>
        <v>7447517</v>
      </c>
      <c r="R19" s="21">
        <f t="shared" si="3"/>
        <v>16308072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95389410</v>
      </c>
      <c r="X19" s="21">
        <f t="shared" si="3"/>
        <v>99908191</v>
      </c>
      <c r="Y19" s="21">
        <f t="shared" si="3"/>
        <v>-4518781</v>
      </c>
      <c r="Z19" s="4">
        <f>+IF(X19&lt;&gt;0,+(Y19/X19)*100,0)</f>
        <v>-4.5229334599802735</v>
      </c>
      <c r="AA19" s="19">
        <f>SUM(AA20:AA23)</f>
        <v>114186787</v>
      </c>
    </row>
    <row r="20" spans="1:27" ht="12.75">
      <c r="A20" s="5" t="s">
        <v>46</v>
      </c>
      <c r="B20" s="3"/>
      <c r="C20" s="22">
        <v>68444600</v>
      </c>
      <c r="D20" s="22"/>
      <c r="E20" s="23">
        <v>73925295</v>
      </c>
      <c r="F20" s="24">
        <v>74448295</v>
      </c>
      <c r="G20" s="24">
        <v>28379203</v>
      </c>
      <c r="H20" s="24">
        <v>3953648</v>
      </c>
      <c r="I20" s="24">
        <v>9930344</v>
      </c>
      <c r="J20" s="24">
        <v>42263195</v>
      </c>
      <c r="K20" s="24">
        <v>-2385008</v>
      </c>
      <c r="L20" s="24">
        <v>3745186</v>
      </c>
      <c r="M20" s="24">
        <v>3600817</v>
      </c>
      <c r="N20" s="24">
        <v>4960995</v>
      </c>
      <c r="O20" s="24">
        <v>714792</v>
      </c>
      <c r="P20" s="24">
        <v>4421550</v>
      </c>
      <c r="Q20" s="24">
        <v>6325889</v>
      </c>
      <c r="R20" s="24">
        <v>11462231</v>
      </c>
      <c r="S20" s="24"/>
      <c r="T20" s="24"/>
      <c r="U20" s="24"/>
      <c r="V20" s="24"/>
      <c r="W20" s="24">
        <v>58686421</v>
      </c>
      <c r="X20" s="24">
        <v>62970271</v>
      </c>
      <c r="Y20" s="24">
        <v>-4283850</v>
      </c>
      <c r="Z20" s="6">
        <v>-6.8</v>
      </c>
      <c r="AA20" s="22">
        <v>74448295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40015063</v>
      </c>
      <c r="D23" s="22"/>
      <c r="E23" s="23">
        <v>39738492</v>
      </c>
      <c r="F23" s="24">
        <v>39738492</v>
      </c>
      <c r="G23" s="24">
        <v>24343137</v>
      </c>
      <c r="H23" s="24">
        <v>1210065</v>
      </c>
      <c r="I23" s="24">
        <v>1145137</v>
      </c>
      <c r="J23" s="24">
        <v>26698339</v>
      </c>
      <c r="K23" s="24">
        <v>1182702</v>
      </c>
      <c r="L23" s="24">
        <v>1179884</v>
      </c>
      <c r="M23" s="24">
        <v>2796223</v>
      </c>
      <c r="N23" s="24">
        <v>5158809</v>
      </c>
      <c r="O23" s="24">
        <v>2100</v>
      </c>
      <c r="P23" s="24">
        <v>3722113</v>
      </c>
      <c r="Q23" s="24">
        <v>1121628</v>
      </c>
      <c r="R23" s="24">
        <v>4845841</v>
      </c>
      <c r="S23" s="24"/>
      <c r="T23" s="24"/>
      <c r="U23" s="24"/>
      <c r="V23" s="24"/>
      <c r="W23" s="24">
        <v>36702989</v>
      </c>
      <c r="X23" s="24">
        <v>36937920</v>
      </c>
      <c r="Y23" s="24">
        <v>-234931</v>
      </c>
      <c r="Z23" s="6">
        <v>-0.64</v>
      </c>
      <c r="AA23" s="22">
        <v>39738492</v>
      </c>
    </row>
    <row r="24" spans="1:27" ht="12.75">
      <c r="A24" s="2" t="s">
        <v>50</v>
      </c>
      <c r="B24" s="8" t="s">
        <v>51</v>
      </c>
      <c r="C24" s="19">
        <v>2363</v>
      </c>
      <c r="D24" s="19"/>
      <c r="E24" s="20">
        <v>2921</v>
      </c>
      <c r="F24" s="21">
        <v>2921</v>
      </c>
      <c r="G24" s="21"/>
      <c r="H24" s="21"/>
      <c r="I24" s="21">
        <v>98</v>
      </c>
      <c r="J24" s="21">
        <v>98</v>
      </c>
      <c r="K24" s="21">
        <v>230</v>
      </c>
      <c r="L24" s="21">
        <v>426</v>
      </c>
      <c r="M24" s="21"/>
      <c r="N24" s="21">
        <v>656</v>
      </c>
      <c r="O24" s="21">
        <v>197</v>
      </c>
      <c r="P24" s="21">
        <v>33</v>
      </c>
      <c r="Q24" s="21">
        <v>558</v>
      </c>
      <c r="R24" s="21">
        <v>788</v>
      </c>
      <c r="S24" s="21"/>
      <c r="T24" s="21"/>
      <c r="U24" s="21"/>
      <c r="V24" s="21"/>
      <c r="W24" s="21">
        <v>1542</v>
      </c>
      <c r="X24" s="21">
        <v>2192</v>
      </c>
      <c r="Y24" s="21">
        <v>-650</v>
      </c>
      <c r="Z24" s="4">
        <v>-29.65</v>
      </c>
      <c r="AA24" s="19">
        <v>2921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299860706</v>
      </c>
      <c r="D25" s="40">
        <f>+D5+D9+D15+D19+D24</f>
        <v>0</v>
      </c>
      <c r="E25" s="41">
        <f t="shared" si="4"/>
        <v>279528092</v>
      </c>
      <c r="F25" s="42">
        <f t="shared" si="4"/>
        <v>281550033</v>
      </c>
      <c r="G25" s="42">
        <f t="shared" si="4"/>
        <v>79340079</v>
      </c>
      <c r="H25" s="42">
        <f t="shared" si="4"/>
        <v>16260883</v>
      </c>
      <c r="I25" s="42">
        <f t="shared" si="4"/>
        <v>14389105</v>
      </c>
      <c r="J25" s="42">
        <f t="shared" si="4"/>
        <v>109990067</v>
      </c>
      <c r="K25" s="42">
        <f t="shared" si="4"/>
        <v>1699553</v>
      </c>
      <c r="L25" s="42">
        <f t="shared" si="4"/>
        <v>8560752</v>
      </c>
      <c r="M25" s="42">
        <f t="shared" si="4"/>
        <v>50949814</v>
      </c>
      <c r="N25" s="42">
        <f t="shared" si="4"/>
        <v>61210119</v>
      </c>
      <c r="O25" s="42">
        <f t="shared" si="4"/>
        <v>2877598</v>
      </c>
      <c r="P25" s="42">
        <f t="shared" si="4"/>
        <v>18573877</v>
      </c>
      <c r="Q25" s="42">
        <f t="shared" si="4"/>
        <v>42605547</v>
      </c>
      <c r="R25" s="42">
        <f t="shared" si="4"/>
        <v>64057022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235257208</v>
      </c>
      <c r="X25" s="42">
        <f t="shared" si="4"/>
        <v>259486154</v>
      </c>
      <c r="Y25" s="42">
        <f t="shared" si="4"/>
        <v>-24228946</v>
      </c>
      <c r="Z25" s="43">
        <f>+IF(X25&lt;&gt;0,+(Y25/X25)*100,0)</f>
        <v>-9.337278936278041</v>
      </c>
      <c r="AA25" s="40">
        <f>+AA5+AA9+AA15+AA19+AA24</f>
        <v>281550033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92882765</v>
      </c>
      <c r="D28" s="19">
        <f>SUM(D29:D31)</f>
        <v>0</v>
      </c>
      <c r="E28" s="20">
        <f t="shared" si="5"/>
        <v>99642214</v>
      </c>
      <c r="F28" s="21">
        <f t="shared" si="5"/>
        <v>100437880</v>
      </c>
      <c r="G28" s="21">
        <f t="shared" si="5"/>
        <v>6183607</v>
      </c>
      <c r="H28" s="21">
        <f t="shared" si="5"/>
        <v>5331712</v>
      </c>
      <c r="I28" s="21">
        <f t="shared" si="5"/>
        <v>8174660</v>
      </c>
      <c r="J28" s="21">
        <f t="shared" si="5"/>
        <v>19689979</v>
      </c>
      <c r="K28" s="21">
        <f t="shared" si="5"/>
        <v>6062802</v>
      </c>
      <c r="L28" s="21">
        <f t="shared" si="5"/>
        <v>7222819</v>
      </c>
      <c r="M28" s="21">
        <f t="shared" si="5"/>
        <v>8195094</v>
      </c>
      <c r="N28" s="21">
        <f t="shared" si="5"/>
        <v>21480715</v>
      </c>
      <c r="O28" s="21">
        <f t="shared" si="5"/>
        <v>5535248</v>
      </c>
      <c r="P28" s="21">
        <f t="shared" si="5"/>
        <v>5833739</v>
      </c>
      <c r="Q28" s="21">
        <f t="shared" si="5"/>
        <v>5929561</v>
      </c>
      <c r="R28" s="21">
        <f t="shared" si="5"/>
        <v>17298548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58469242</v>
      </c>
      <c r="X28" s="21">
        <f t="shared" si="5"/>
        <v>76345108</v>
      </c>
      <c r="Y28" s="21">
        <f t="shared" si="5"/>
        <v>-17875866</v>
      </c>
      <c r="Z28" s="4">
        <f>+IF(X28&lt;&gt;0,+(Y28/X28)*100,0)</f>
        <v>-23.41455329397137</v>
      </c>
      <c r="AA28" s="19">
        <f>SUM(AA29:AA31)</f>
        <v>100437880</v>
      </c>
    </row>
    <row r="29" spans="1:27" ht="12.75">
      <c r="A29" s="5" t="s">
        <v>32</v>
      </c>
      <c r="B29" s="3"/>
      <c r="C29" s="22">
        <v>28232853</v>
      </c>
      <c r="D29" s="22"/>
      <c r="E29" s="23">
        <v>28143285</v>
      </c>
      <c r="F29" s="24">
        <v>27865548</v>
      </c>
      <c r="G29" s="24">
        <v>2819525</v>
      </c>
      <c r="H29" s="24">
        <v>1630319</v>
      </c>
      <c r="I29" s="24">
        <v>1736491</v>
      </c>
      <c r="J29" s="24">
        <v>6186335</v>
      </c>
      <c r="K29" s="24">
        <v>2419945</v>
      </c>
      <c r="L29" s="24">
        <v>1953244</v>
      </c>
      <c r="M29" s="24">
        <v>2125789</v>
      </c>
      <c r="N29" s="24">
        <v>6498978</v>
      </c>
      <c r="O29" s="24">
        <v>1695177</v>
      </c>
      <c r="P29" s="24">
        <v>1971109</v>
      </c>
      <c r="Q29" s="24">
        <v>1792461</v>
      </c>
      <c r="R29" s="24">
        <v>5458747</v>
      </c>
      <c r="S29" s="24"/>
      <c r="T29" s="24"/>
      <c r="U29" s="24"/>
      <c r="V29" s="24"/>
      <c r="W29" s="24">
        <v>18144060</v>
      </c>
      <c r="X29" s="24">
        <v>21060945</v>
      </c>
      <c r="Y29" s="24">
        <v>-2916885</v>
      </c>
      <c r="Z29" s="6">
        <v>-13.85</v>
      </c>
      <c r="AA29" s="22">
        <v>27865548</v>
      </c>
    </row>
    <row r="30" spans="1:27" ht="12.75">
      <c r="A30" s="5" t="s">
        <v>33</v>
      </c>
      <c r="B30" s="3"/>
      <c r="C30" s="25">
        <v>63026014</v>
      </c>
      <c r="D30" s="25"/>
      <c r="E30" s="26">
        <v>68586052</v>
      </c>
      <c r="F30" s="27">
        <v>69586419</v>
      </c>
      <c r="G30" s="27">
        <v>3260499</v>
      </c>
      <c r="H30" s="27">
        <v>3620026</v>
      </c>
      <c r="I30" s="27">
        <v>6254025</v>
      </c>
      <c r="J30" s="27">
        <v>13134550</v>
      </c>
      <c r="K30" s="27">
        <v>3452690</v>
      </c>
      <c r="L30" s="27">
        <v>5069799</v>
      </c>
      <c r="M30" s="27">
        <v>5856966</v>
      </c>
      <c r="N30" s="27">
        <v>14379455</v>
      </c>
      <c r="O30" s="27">
        <v>3685039</v>
      </c>
      <c r="P30" s="27">
        <v>3724623</v>
      </c>
      <c r="Q30" s="27">
        <v>3999196</v>
      </c>
      <c r="R30" s="27">
        <v>11408858</v>
      </c>
      <c r="S30" s="27"/>
      <c r="T30" s="27"/>
      <c r="U30" s="27"/>
      <c r="V30" s="27"/>
      <c r="W30" s="27">
        <v>38922863</v>
      </c>
      <c r="X30" s="27">
        <v>53035611</v>
      </c>
      <c r="Y30" s="27">
        <v>-14112748</v>
      </c>
      <c r="Z30" s="7">
        <v>-26.61</v>
      </c>
      <c r="AA30" s="25">
        <v>69586419</v>
      </c>
    </row>
    <row r="31" spans="1:27" ht="12.75">
      <c r="A31" s="5" t="s">
        <v>34</v>
      </c>
      <c r="B31" s="3"/>
      <c r="C31" s="22">
        <v>1623898</v>
      </c>
      <c r="D31" s="22"/>
      <c r="E31" s="23">
        <v>2912877</v>
      </c>
      <c r="F31" s="24">
        <v>2985913</v>
      </c>
      <c r="G31" s="24">
        <v>103583</v>
      </c>
      <c r="H31" s="24">
        <v>81367</v>
      </c>
      <c r="I31" s="24">
        <v>184144</v>
      </c>
      <c r="J31" s="24">
        <v>369094</v>
      </c>
      <c r="K31" s="24">
        <v>190167</v>
      </c>
      <c r="L31" s="24">
        <v>199776</v>
      </c>
      <c r="M31" s="24">
        <v>212339</v>
      </c>
      <c r="N31" s="24">
        <v>602282</v>
      </c>
      <c r="O31" s="24">
        <v>155032</v>
      </c>
      <c r="P31" s="24">
        <v>138007</v>
      </c>
      <c r="Q31" s="24">
        <v>137904</v>
      </c>
      <c r="R31" s="24">
        <v>430943</v>
      </c>
      <c r="S31" s="24"/>
      <c r="T31" s="24"/>
      <c r="U31" s="24"/>
      <c r="V31" s="24"/>
      <c r="W31" s="24">
        <v>1402319</v>
      </c>
      <c r="X31" s="24">
        <v>2248552</v>
      </c>
      <c r="Y31" s="24">
        <v>-846233</v>
      </c>
      <c r="Z31" s="6">
        <v>-37.63</v>
      </c>
      <c r="AA31" s="22">
        <v>2985913</v>
      </c>
    </row>
    <row r="32" spans="1:27" ht="12.75">
      <c r="A32" s="2" t="s">
        <v>35</v>
      </c>
      <c r="B32" s="3"/>
      <c r="C32" s="19">
        <f aca="true" t="shared" si="6" ref="C32:Y32">SUM(C33:C37)</f>
        <v>15484338</v>
      </c>
      <c r="D32" s="19">
        <f>SUM(D33:D37)</f>
        <v>0</v>
      </c>
      <c r="E32" s="20">
        <f t="shared" si="6"/>
        <v>16462550</v>
      </c>
      <c r="F32" s="21">
        <f t="shared" si="6"/>
        <v>16461647</v>
      </c>
      <c r="G32" s="21">
        <f t="shared" si="6"/>
        <v>1037725</v>
      </c>
      <c r="H32" s="21">
        <f t="shared" si="6"/>
        <v>1048474</v>
      </c>
      <c r="I32" s="21">
        <f t="shared" si="6"/>
        <v>1061460</v>
      </c>
      <c r="J32" s="21">
        <f t="shared" si="6"/>
        <v>3147659</v>
      </c>
      <c r="K32" s="21">
        <f t="shared" si="6"/>
        <v>1167034</v>
      </c>
      <c r="L32" s="21">
        <f t="shared" si="6"/>
        <v>1304869</v>
      </c>
      <c r="M32" s="21">
        <f t="shared" si="6"/>
        <v>2281963</v>
      </c>
      <c r="N32" s="21">
        <f t="shared" si="6"/>
        <v>4753866</v>
      </c>
      <c r="O32" s="21">
        <f t="shared" si="6"/>
        <v>1103570</v>
      </c>
      <c r="P32" s="21">
        <f t="shared" si="6"/>
        <v>1226695</v>
      </c>
      <c r="Q32" s="21">
        <f t="shared" si="6"/>
        <v>1168189</v>
      </c>
      <c r="R32" s="21">
        <f t="shared" si="6"/>
        <v>3498454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11399979</v>
      </c>
      <c r="X32" s="21">
        <f t="shared" si="6"/>
        <v>12553828</v>
      </c>
      <c r="Y32" s="21">
        <f t="shared" si="6"/>
        <v>-1153849</v>
      </c>
      <c r="Z32" s="4">
        <f>+IF(X32&lt;&gt;0,+(Y32/X32)*100,0)</f>
        <v>-9.191212433370922</v>
      </c>
      <c r="AA32" s="19">
        <f>SUM(AA33:AA37)</f>
        <v>16461647</v>
      </c>
    </row>
    <row r="33" spans="1:27" ht="12.75">
      <c r="A33" s="5" t="s">
        <v>36</v>
      </c>
      <c r="B33" s="3"/>
      <c r="C33" s="22">
        <v>9851336</v>
      </c>
      <c r="D33" s="22"/>
      <c r="E33" s="23">
        <v>10213601</v>
      </c>
      <c r="F33" s="24">
        <v>10344122</v>
      </c>
      <c r="G33" s="24">
        <v>611134</v>
      </c>
      <c r="H33" s="24">
        <v>676724</v>
      </c>
      <c r="I33" s="24">
        <v>685945</v>
      </c>
      <c r="J33" s="24">
        <v>1973803</v>
      </c>
      <c r="K33" s="24">
        <v>581975</v>
      </c>
      <c r="L33" s="24">
        <v>727104</v>
      </c>
      <c r="M33" s="24">
        <v>1389435</v>
      </c>
      <c r="N33" s="24">
        <v>2698514</v>
      </c>
      <c r="O33" s="24">
        <v>591868</v>
      </c>
      <c r="P33" s="24">
        <v>654526</v>
      </c>
      <c r="Q33" s="24">
        <v>619410</v>
      </c>
      <c r="R33" s="24">
        <v>1865804</v>
      </c>
      <c r="S33" s="24"/>
      <c r="T33" s="24"/>
      <c r="U33" s="24"/>
      <c r="V33" s="24"/>
      <c r="W33" s="24">
        <v>6538121</v>
      </c>
      <c r="X33" s="24">
        <v>7838083</v>
      </c>
      <c r="Y33" s="24">
        <v>-1299962</v>
      </c>
      <c r="Z33" s="6">
        <v>-16.59</v>
      </c>
      <c r="AA33" s="22">
        <v>10344122</v>
      </c>
    </row>
    <row r="34" spans="1:27" ht="12.75">
      <c r="A34" s="5" t="s">
        <v>37</v>
      </c>
      <c r="B34" s="3"/>
      <c r="C34" s="22">
        <v>2014337</v>
      </c>
      <c r="D34" s="22"/>
      <c r="E34" s="23">
        <v>2165679</v>
      </c>
      <c r="F34" s="24">
        <v>2161249</v>
      </c>
      <c r="G34" s="24">
        <v>128912</v>
      </c>
      <c r="H34" s="24">
        <v>110363</v>
      </c>
      <c r="I34" s="24">
        <v>135229</v>
      </c>
      <c r="J34" s="24">
        <v>374504</v>
      </c>
      <c r="K34" s="24">
        <v>130540</v>
      </c>
      <c r="L34" s="24">
        <v>112347</v>
      </c>
      <c r="M34" s="24">
        <v>409463</v>
      </c>
      <c r="N34" s="24">
        <v>652350</v>
      </c>
      <c r="O34" s="24">
        <v>89407</v>
      </c>
      <c r="P34" s="24">
        <v>123279</v>
      </c>
      <c r="Q34" s="24">
        <v>94075</v>
      </c>
      <c r="R34" s="24">
        <v>306761</v>
      </c>
      <c r="S34" s="24"/>
      <c r="T34" s="24"/>
      <c r="U34" s="24"/>
      <c r="V34" s="24"/>
      <c r="W34" s="24">
        <v>1333615</v>
      </c>
      <c r="X34" s="24">
        <v>1626767</v>
      </c>
      <c r="Y34" s="24">
        <v>-293152</v>
      </c>
      <c r="Z34" s="6">
        <v>-18.02</v>
      </c>
      <c r="AA34" s="22">
        <v>2161249</v>
      </c>
    </row>
    <row r="35" spans="1:27" ht="12.75">
      <c r="A35" s="5" t="s">
        <v>38</v>
      </c>
      <c r="B35" s="3"/>
      <c r="C35" s="22">
        <v>3618665</v>
      </c>
      <c r="D35" s="22"/>
      <c r="E35" s="23">
        <v>4083270</v>
      </c>
      <c r="F35" s="24">
        <v>3956276</v>
      </c>
      <c r="G35" s="24">
        <v>297679</v>
      </c>
      <c r="H35" s="24">
        <v>261387</v>
      </c>
      <c r="I35" s="24">
        <v>240286</v>
      </c>
      <c r="J35" s="24">
        <v>799352</v>
      </c>
      <c r="K35" s="24">
        <v>454519</v>
      </c>
      <c r="L35" s="24">
        <v>465418</v>
      </c>
      <c r="M35" s="24">
        <v>483065</v>
      </c>
      <c r="N35" s="24">
        <v>1403002</v>
      </c>
      <c r="O35" s="24">
        <v>422295</v>
      </c>
      <c r="P35" s="24">
        <v>448890</v>
      </c>
      <c r="Q35" s="24">
        <v>454704</v>
      </c>
      <c r="R35" s="24">
        <v>1325889</v>
      </c>
      <c r="S35" s="24"/>
      <c r="T35" s="24"/>
      <c r="U35" s="24"/>
      <c r="V35" s="24"/>
      <c r="W35" s="24">
        <v>3528243</v>
      </c>
      <c r="X35" s="24">
        <v>3088978</v>
      </c>
      <c r="Y35" s="24">
        <v>439265</v>
      </c>
      <c r="Z35" s="6">
        <v>14.22</v>
      </c>
      <c r="AA35" s="22">
        <v>3956276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37154664</v>
      </c>
      <c r="D38" s="19">
        <f>SUM(D39:D41)</f>
        <v>0</v>
      </c>
      <c r="E38" s="20">
        <f t="shared" si="7"/>
        <v>41685744</v>
      </c>
      <c r="F38" s="21">
        <f t="shared" si="7"/>
        <v>41385422</v>
      </c>
      <c r="G38" s="21">
        <f t="shared" si="7"/>
        <v>1925042</v>
      </c>
      <c r="H38" s="21">
        <f t="shared" si="7"/>
        <v>1632814</v>
      </c>
      <c r="I38" s="21">
        <f t="shared" si="7"/>
        <v>2214779</v>
      </c>
      <c r="J38" s="21">
        <f t="shared" si="7"/>
        <v>5772635</v>
      </c>
      <c r="K38" s="21">
        <f t="shared" si="7"/>
        <v>1705446</v>
      </c>
      <c r="L38" s="21">
        <f t="shared" si="7"/>
        <v>1880936</v>
      </c>
      <c r="M38" s="21">
        <f t="shared" si="7"/>
        <v>7600851</v>
      </c>
      <c r="N38" s="21">
        <f t="shared" si="7"/>
        <v>11187233</v>
      </c>
      <c r="O38" s="21">
        <f t="shared" si="7"/>
        <v>1903894</v>
      </c>
      <c r="P38" s="21">
        <f t="shared" si="7"/>
        <v>1757866</v>
      </c>
      <c r="Q38" s="21">
        <f t="shared" si="7"/>
        <v>2480215</v>
      </c>
      <c r="R38" s="21">
        <f t="shared" si="7"/>
        <v>6141975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23101843</v>
      </c>
      <c r="X38" s="21">
        <f t="shared" si="7"/>
        <v>31365973</v>
      </c>
      <c r="Y38" s="21">
        <f t="shared" si="7"/>
        <v>-8264130</v>
      </c>
      <c r="Z38" s="4">
        <f>+IF(X38&lt;&gt;0,+(Y38/X38)*100,0)</f>
        <v>-26.347437077753018</v>
      </c>
      <c r="AA38" s="19">
        <f>SUM(AA39:AA41)</f>
        <v>41385422</v>
      </c>
    </row>
    <row r="39" spans="1:27" ht="12.75">
      <c r="A39" s="5" t="s">
        <v>42</v>
      </c>
      <c r="B39" s="3"/>
      <c r="C39" s="22">
        <v>15424861</v>
      </c>
      <c r="D39" s="22"/>
      <c r="E39" s="23">
        <v>18830518</v>
      </c>
      <c r="F39" s="24">
        <v>18175519</v>
      </c>
      <c r="G39" s="24">
        <v>833047</v>
      </c>
      <c r="H39" s="24">
        <v>790238</v>
      </c>
      <c r="I39" s="24">
        <v>1336242</v>
      </c>
      <c r="J39" s="24">
        <v>2959527</v>
      </c>
      <c r="K39" s="24">
        <v>867137</v>
      </c>
      <c r="L39" s="24">
        <v>891225</v>
      </c>
      <c r="M39" s="24">
        <v>1231990</v>
      </c>
      <c r="N39" s="24">
        <v>2990352</v>
      </c>
      <c r="O39" s="24">
        <v>910231</v>
      </c>
      <c r="P39" s="24">
        <v>922864</v>
      </c>
      <c r="Q39" s="24">
        <v>1642727</v>
      </c>
      <c r="R39" s="24">
        <v>3475822</v>
      </c>
      <c r="S39" s="24"/>
      <c r="T39" s="24"/>
      <c r="U39" s="24"/>
      <c r="V39" s="24"/>
      <c r="W39" s="24">
        <v>9425701</v>
      </c>
      <c r="X39" s="24">
        <v>13869303</v>
      </c>
      <c r="Y39" s="24">
        <v>-4443602</v>
      </c>
      <c r="Z39" s="6">
        <v>-32.04</v>
      </c>
      <c r="AA39" s="22">
        <v>18175519</v>
      </c>
    </row>
    <row r="40" spans="1:27" ht="12.75">
      <c r="A40" s="5" t="s">
        <v>43</v>
      </c>
      <c r="B40" s="3"/>
      <c r="C40" s="22">
        <v>21580563</v>
      </c>
      <c r="D40" s="22"/>
      <c r="E40" s="23">
        <v>22685532</v>
      </c>
      <c r="F40" s="24">
        <v>23040209</v>
      </c>
      <c r="G40" s="24">
        <v>1082857</v>
      </c>
      <c r="H40" s="24">
        <v>833438</v>
      </c>
      <c r="I40" s="24">
        <v>869399</v>
      </c>
      <c r="J40" s="24">
        <v>2785694</v>
      </c>
      <c r="K40" s="24">
        <v>829171</v>
      </c>
      <c r="L40" s="24">
        <v>980573</v>
      </c>
      <c r="M40" s="24">
        <v>6359723</v>
      </c>
      <c r="N40" s="24">
        <v>8169467</v>
      </c>
      <c r="O40" s="24">
        <v>993663</v>
      </c>
      <c r="P40" s="24">
        <v>835002</v>
      </c>
      <c r="Q40" s="24">
        <v>837488</v>
      </c>
      <c r="R40" s="24">
        <v>2666153</v>
      </c>
      <c r="S40" s="24"/>
      <c r="T40" s="24"/>
      <c r="U40" s="24"/>
      <c r="V40" s="24"/>
      <c r="W40" s="24">
        <v>13621314</v>
      </c>
      <c r="X40" s="24">
        <v>17363225</v>
      </c>
      <c r="Y40" s="24">
        <v>-3741911</v>
      </c>
      <c r="Z40" s="6">
        <v>-21.55</v>
      </c>
      <c r="AA40" s="22">
        <v>23040209</v>
      </c>
    </row>
    <row r="41" spans="1:27" ht="12.75">
      <c r="A41" s="5" t="s">
        <v>44</v>
      </c>
      <c r="B41" s="3"/>
      <c r="C41" s="22">
        <v>149240</v>
      </c>
      <c r="D41" s="22"/>
      <c r="E41" s="23">
        <v>169694</v>
      </c>
      <c r="F41" s="24">
        <v>169694</v>
      </c>
      <c r="G41" s="24">
        <v>9138</v>
      </c>
      <c r="H41" s="24">
        <v>9138</v>
      </c>
      <c r="I41" s="24">
        <v>9138</v>
      </c>
      <c r="J41" s="24">
        <v>27414</v>
      </c>
      <c r="K41" s="24">
        <v>9138</v>
      </c>
      <c r="L41" s="24">
        <v>9138</v>
      </c>
      <c r="M41" s="24">
        <v>9138</v>
      </c>
      <c r="N41" s="24">
        <v>27414</v>
      </c>
      <c r="O41" s="24"/>
      <c r="P41" s="24"/>
      <c r="Q41" s="24"/>
      <c r="R41" s="24"/>
      <c r="S41" s="24"/>
      <c r="T41" s="24"/>
      <c r="U41" s="24"/>
      <c r="V41" s="24"/>
      <c r="W41" s="24">
        <v>54828</v>
      </c>
      <c r="X41" s="24">
        <v>133445</v>
      </c>
      <c r="Y41" s="24">
        <v>-78617</v>
      </c>
      <c r="Z41" s="6">
        <v>-58.91</v>
      </c>
      <c r="AA41" s="22">
        <v>169694</v>
      </c>
    </row>
    <row r="42" spans="1:27" ht="12.75">
      <c r="A42" s="2" t="s">
        <v>45</v>
      </c>
      <c r="B42" s="8"/>
      <c r="C42" s="19">
        <f aca="true" t="shared" si="8" ref="C42:Y42">SUM(C43:C46)</f>
        <v>84826618</v>
      </c>
      <c r="D42" s="19">
        <f>SUM(D43:D46)</f>
        <v>0</v>
      </c>
      <c r="E42" s="20">
        <f t="shared" si="8"/>
        <v>92110931</v>
      </c>
      <c r="F42" s="21">
        <f t="shared" si="8"/>
        <v>93000264</v>
      </c>
      <c r="G42" s="21">
        <f t="shared" si="8"/>
        <v>4148597</v>
      </c>
      <c r="H42" s="21">
        <f t="shared" si="8"/>
        <v>5513069</v>
      </c>
      <c r="I42" s="21">
        <f t="shared" si="8"/>
        <v>10099847</v>
      </c>
      <c r="J42" s="21">
        <f t="shared" si="8"/>
        <v>19761513</v>
      </c>
      <c r="K42" s="21">
        <f t="shared" si="8"/>
        <v>4533731</v>
      </c>
      <c r="L42" s="21">
        <f t="shared" si="8"/>
        <v>6858103</v>
      </c>
      <c r="M42" s="21">
        <f t="shared" si="8"/>
        <v>7978762</v>
      </c>
      <c r="N42" s="21">
        <f t="shared" si="8"/>
        <v>19370596</v>
      </c>
      <c r="O42" s="21">
        <f t="shared" si="8"/>
        <v>4227663</v>
      </c>
      <c r="P42" s="21">
        <f t="shared" si="8"/>
        <v>3508369</v>
      </c>
      <c r="Q42" s="21">
        <f t="shared" si="8"/>
        <v>5943786</v>
      </c>
      <c r="R42" s="21">
        <f t="shared" si="8"/>
        <v>13679818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52811927</v>
      </c>
      <c r="X42" s="21">
        <f t="shared" si="8"/>
        <v>70283074</v>
      </c>
      <c r="Y42" s="21">
        <f t="shared" si="8"/>
        <v>-17471147</v>
      </c>
      <c r="Z42" s="4">
        <f>+IF(X42&lt;&gt;0,+(Y42/X42)*100,0)</f>
        <v>-24.858256768905697</v>
      </c>
      <c r="AA42" s="19">
        <f>SUM(AA43:AA46)</f>
        <v>93000264</v>
      </c>
    </row>
    <row r="43" spans="1:27" ht="12.75">
      <c r="A43" s="5" t="s">
        <v>46</v>
      </c>
      <c r="B43" s="3"/>
      <c r="C43" s="22">
        <v>49129312</v>
      </c>
      <c r="D43" s="22"/>
      <c r="E43" s="23">
        <v>54428037</v>
      </c>
      <c r="F43" s="24">
        <v>54998698</v>
      </c>
      <c r="G43" s="24">
        <v>1980481</v>
      </c>
      <c r="H43" s="24">
        <v>3427892</v>
      </c>
      <c r="I43" s="24">
        <v>7924444</v>
      </c>
      <c r="J43" s="24">
        <v>13332817</v>
      </c>
      <c r="K43" s="24">
        <v>2634153</v>
      </c>
      <c r="L43" s="24">
        <v>4608487</v>
      </c>
      <c r="M43" s="24">
        <v>4201914</v>
      </c>
      <c r="N43" s="24">
        <v>11444554</v>
      </c>
      <c r="O43" s="24">
        <v>2500014</v>
      </c>
      <c r="P43" s="24">
        <v>1695658</v>
      </c>
      <c r="Q43" s="24">
        <v>3901175</v>
      </c>
      <c r="R43" s="24">
        <v>8096847</v>
      </c>
      <c r="S43" s="24"/>
      <c r="T43" s="24"/>
      <c r="U43" s="24"/>
      <c r="V43" s="24"/>
      <c r="W43" s="24">
        <v>32874218</v>
      </c>
      <c r="X43" s="24">
        <v>41515885</v>
      </c>
      <c r="Y43" s="24">
        <v>-8641667</v>
      </c>
      <c r="Z43" s="6">
        <v>-20.82</v>
      </c>
      <c r="AA43" s="22">
        <v>54998698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>
        <v>3959762</v>
      </c>
      <c r="D45" s="25"/>
      <c r="E45" s="26">
        <v>4407374</v>
      </c>
      <c r="F45" s="27">
        <v>4538988</v>
      </c>
      <c r="G45" s="27">
        <v>219500</v>
      </c>
      <c r="H45" s="27">
        <v>206871</v>
      </c>
      <c r="I45" s="27">
        <v>222678</v>
      </c>
      <c r="J45" s="27">
        <v>649049</v>
      </c>
      <c r="K45" s="27">
        <v>196797</v>
      </c>
      <c r="L45" s="27">
        <v>308096</v>
      </c>
      <c r="M45" s="27">
        <v>920414</v>
      </c>
      <c r="N45" s="27">
        <v>1425307</v>
      </c>
      <c r="O45" s="27">
        <v>237254</v>
      </c>
      <c r="P45" s="27">
        <v>213727</v>
      </c>
      <c r="Q45" s="27">
        <v>222399</v>
      </c>
      <c r="R45" s="27">
        <v>673380</v>
      </c>
      <c r="S45" s="27"/>
      <c r="T45" s="27"/>
      <c r="U45" s="27"/>
      <c r="V45" s="27"/>
      <c r="W45" s="27">
        <v>2747736</v>
      </c>
      <c r="X45" s="27">
        <v>3491763</v>
      </c>
      <c r="Y45" s="27">
        <v>-744027</v>
      </c>
      <c r="Z45" s="7">
        <v>-21.31</v>
      </c>
      <c r="AA45" s="25">
        <v>4538988</v>
      </c>
    </row>
    <row r="46" spans="1:27" ht="12.75">
      <c r="A46" s="5" t="s">
        <v>49</v>
      </c>
      <c r="B46" s="3"/>
      <c r="C46" s="22">
        <v>31737544</v>
      </c>
      <c r="D46" s="22"/>
      <c r="E46" s="23">
        <v>33275520</v>
      </c>
      <c r="F46" s="24">
        <v>33462578</v>
      </c>
      <c r="G46" s="24">
        <v>1948616</v>
      </c>
      <c r="H46" s="24">
        <v>1878306</v>
      </c>
      <c r="I46" s="24">
        <v>1952725</v>
      </c>
      <c r="J46" s="24">
        <v>5779647</v>
      </c>
      <c r="K46" s="24">
        <v>1702781</v>
      </c>
      <c r="L46" s="24">
        <v>1941520</v>
      </c>
      <c r="M46" s="24">
        <v>2856434</v>
      </c>
      <c r="N46" s="24">
        <v>6500735</v>
      </c>
      <c r="O46" s="24">
        <v>1490395</v>
      </c>
      <c r="P46" s="24">
        <v>1598984</v>
      </c>
      <c r="Q46" s="24">
        <v>1820212</v>
      </c>
      <c r="R46" s="24">
        <v>4909591</v>
      </c>
      <c r="S46" s="24"/>
      <c r="T46" s="24"/>
      <c r="U46" s="24"/>
      <c r="V46" s="24"/>
      <c r="W46" s="24">
        <v>17189973</v>
      </c>
      <c r="X46" s="24">
        <v>25275426</v>
      </c>
      <c r="Y46" s="24">
        <v>-8085453</v>
      </c>
      <c r="Z46" s="6">
        <v>-31.99</v>
      </c>
      <c r="AA46" s="22">
        <v>33462578</v>
      </c>
    </row>
    <row r="47" spans="1:27" ht="12.75">
      <c r="A47" s="2" t="s">
        <v>50</v>
      </c>
      <c r="B47" s="8" t="s">
        <v>51</v>
      </c>
      <c r="C47" s="19">
        <v>1486351</v>
      </c>
      <c r="D47" s="19"/>
      <c r="E47" s="20">
        <v>1692354</v>
      </c>
      <c r="F47" s="21">
        <v>1763472</v>
      </c>
      <c r="G47" s="21">
        <v>95209</v>
      </c>
      <c r="H47" s="21">
        <v>100925</v>
      </c>
      <c r="I47" s="21">
        <v>106187</v>
      </c>
      <c r="J47" s="21">
        <v>302321</v>
      </c>
      <c r="K47" s="21">
        <v>101736</v>
      </c>
      <c r="L47" s="21">
        <v>94293</v>
      </c>
      <c r="M47" s="21">
        <v>134997</v>
      </c>
      <c r="N47" s="21">
        <v>331026</v>
      </c>
      <c r="O47" s="21">
        <v>85266</v>
      </c>
      <c r="P47" s="21">
        <v>101995</v>
      </c>
      <c r="Q47" s="21">
        <v>146582</v>
      </c>
      <c r="R47" s="21">
        <v>333843</v>
      </c>
      <c r="S47" s="21"/>
      <c r="T47" s="21"/>
      <c r="U47" s="21"/>
      <c r="V47" s="21"/>
      <c r="W47" s="21">
        <v>967190</v>
      </c>
      <c r="X47" s="21">
        <v>1348330</v>
      </c>
      <c r="Y47" s="21">
        <v>-381140</v>
      </c>
      <c r="Z47" s="4">
        <v>-28.27</v>
      </c>
      <c r="AA47" s="19">
        <v>1763472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231834736</v>
      </c>
      <c r="D48" s="40">
        <f>+D28+D32+D38+D42+D47</f>
        <v>0</v>
      </c>
      <c r="E48" s="41">
        <f t="shared" si="9"/>
        <v>251593793</v>
      </c>
      <c r="F48" s="42">
        <f t="shared" si="9"/>
        <v>253048685</v>
      </c>
      <c r="G48" s="42">
        <f t="shared" si="9"/>
        <v>13390180</v>
      </c>
      <c r="H48" s="42">
        <f t="shared" si="9"/>
        <v>13626994</v>
      </c>
      <c r="I48" s="42">
        <f t="shared" si="9"/>
        <v>21656933</v>
      </c>
      <c r="J48" s="42">
        <f t="shared" si="9"/>
        <v>48674107</v>
      </c>
      <c r="K48" s="42">
        <f t="shared" si="9"/>
        <v>13570749</v>
      </c>
      <c r="L48" s="42">
        <f t="shared" si="9"/>
        <v>17361020</v>
      </c>
      <c r="M48" s="42">
        <f t="shared" si="9"/>
        <v>26191667</v>
      </c>
      <c r="N48" s="42">
        <f t="shared" si="9"/>
        <v>57123436</v>
      </c>
      <c r="O48" s="42">
        <f t="shared" si="9"/>
        <v>12855641</v>
      </c>
      <c r="P48" s="42">
        <f t="shared" si="9"/>
        <v>12428664</v>
      </c>
      <c r="Q48" s="42">
        <f t="shared" si="9"/>
        <v>15668333</v>
      </c>
      <c r="R48" s="42">
        <f t="shared" si="9"/>
        <v>40952638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146750181</v>
      </c>
      <c r="X48" s="42">
        <f t="shared" si="9"/>
        <v>191896313</v>
      </c>
      <c r="Y48" s="42">
        <f t="shared" si="9"/>
        <v>-45146132</v>
      </c>
      <c r="Z48" s="43">
        <f>+IF(X48&lt;&gt;0,+(Y48/X48)*100,0)</f>
        <v>-23.52631548475869</v>
      </c>
      <c r="AA48" s="40">
        <f>+AA28+AA32+AA38+AA42+AA47</f>
        <v>253048685</v>
      </c>
    </row>
    <row r="49" spans="1:27" ht="12.75">
      <c r="A49" s="14" t="s">
        <v>96</v>
      </c>
      <c r="B49" s="15"/>
      <c r="C49" s="44">
        <f aca="true" t="shared" si="10" ref="C49:Y49">+C25-C48</f>
        <v>68025970</v>
      </c>
      <c r="D49" s="44">
        <f>+D25-D48</f>
        <v>0</v>
      </c>
      <c r="E49" s="45">
        <f t="shared" si="10"/>
        <v>27934299</v>
      </c>
      <c r="F49" s="46">
        <f t="shared" si="10"/>
        <v>28501348</v>
      </c>
      <c r="G49" s="46">
        <f t="shared" si="10"/>
        <v>65949899</v>
      </c>
      <c r="H49" s="46">
        <f t="shared" si="10"/>
        <v>2633889</v>
      </c>
      <c r="I49" s="46">
        <f t="shared" si="10"/>
        <v>-7267828</v>
      </c>
      <c r="J49" s="46">
        <f t="shared" si="10"/>
        <v>61315960</v>
      </c>
      <c r="K49" s="46">
        <f t="shared" si="10"/>
        <v>-11871196</v>
      </c>
      <c r="L49" s="46">
        <f t="shared" si="10"/>
        <v>-8800268</v>
      </c>
      <c r="M49" s="46">
        <f t="shared" si="10"/>
        <v>24758147</v>
      </c>
      <c r="N49" s="46">
        <f t="shared" si="10"/>
        <v>4086683</v>
      </c>
      <c r="O49" s="46">
        <f t="shared" si="10"/>
        <v>-9978043</v>
      </c>
      <c r="P49" s="46">
        <f t="shared" si="10"/>
        <v>6145213</v>
      </c>
      <c r="Q49" s="46">
        <f t="shared" si="10"/>
        <v>26937214</v>
      </c>
      <c r="R49" s="46">
        <f t="shared" si="10"/>
        <v>23104384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88507027</v>
      </c>
      <c r="X49" s="46">
        <f>IF(F25=F48,0,X25-X48)</f>
        <v>67589841</v>
      </c>
      <c r="Y49" s="46">
        <f t="shared" si="10"/>
        <v>20917186</v>
      </c>
      <c r="Z49" s="47">
        <f>+IF(X49&lt;&gt;0,+(Y49/X49)*100,0)</f>
        <v>30.947233623467174</v>
      </c>
      <c r="AA49" s="44">
        <f>+AA25-AA48</f>
        <v>28501348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74275875</v>
      </c>
      <c r="D5" s="19">
        <f>SUM(D6:D8)</f>
        <v>0</v>
      </c>
      <c r="E5" s="20">
        <f t="shared" si="0"/>
        <v>75426922</v>
      </c>
      <c r="F5" s="21">
        <f t="shared" si="0"/>
        <v>75426922</v>
      </c>
      <c r="G5" s="21">
        <f t="shared" si="0"/>
        <v>24537806</v>
      </c>
      <c r="H5" s="21">
        <f t="shared" si="0"/>
        <v>209008</v>
      </c>
      <c r="I5" s="21">
        <f t="shared" si="0"/>
        <v>192700</v>
      </c>
      <c r="J5" s="21">
        <f t="shared" si="0"/>
        <v>24939514</v>
      </c>
      <c r="K5" s="21">
        <f t="shared" si="0"/>
        <v>294411</v>
      </c>
      <c r="L5" s="21">
        <f t="shared" si="0"/>
        <v>110439</v>
      </c>
      <c r="M5" s="21">
        <f t="shared" si="0"/>
        <v>12036155</v>
      </c>
      <c r="N5" s="21">
        <f t="shared" si="0"/>
        <v>12441005</v>
      </c>
      <c r="O5" s="21">
        <f t="shared" si="0"/>
        <v>82476</v>
      </c>
      <c r="P5" s="21">
        <f t="shared" si="0"/>
        <v>76776</v>
      </c>
      <c r="Q5" s="21">
        <f t="shared" si="0"/>
        <v>22419739</v>
      </c>
      <c r="R5" s="21">
        <f t="shared" si="0"/>
        <v>22578991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59959510</v>
      </c>
      <c r="X5" s="21">
        <f t="shared" si="0"/>
        <v>56570193</v>
      </c>
      <c r="Y5" s="21">
        <f t="shared" si="0"/>
        <v>3389317</v>
      </c>
      <c r="Z5" s="4">
        <f>+IF(X5&lt;&gt;0,+(Y5/X5)*100,0)</f>
        <v>5.991347775674019</v>
      </c>
      <c r="AA5" s="19">
        <f>SUM(AA6:AA8)</f>
        <v>75426922</v>
      </c>
    </row>
    <row r="6" spans="1:27" ht="12.75">
      <c r="A6" s="5" t="s">
        <v>32</v>
      </c>
      <c r="B6" s="3"/>
      <c r="C6" s="22">
        <v>1992776</v>
      </c>
      <c r="D6" s="22"/>
      <c r="E6" s="23">
        <v>70422</v>
      </c>
      <c r="F6" s="24">
        <v>70422</v>
      </c>
      <c r="G6" s="24"/>
      <c r="H6" s="24">
        <v>-7182</v>
      </c>
      <c r="I6" s="24">
        <v>4528</v>
      </c>
      <c r="J6" s="24">
        <v>-2654</v>
      </c>
      <c r="K6" s="24">
        <v>3077</v>
      </c>
      <c r="L6" s="24">
        <v>2868</v>
      </c>
      <c r="M6" s="24">
        <v>7644</v>
      </c>
      <c r="N6" s="24">
        <v>13589</v>
      </c>
      <c r="O6" s="24">
        <v>-26799</v>
      </c>
      <c r="P6" s="24">
        <v>291</v>
      </c>
      <c r="Q6" s="24">
        <v>90</v>
      </c>
      <c r="R6" s="24">
        <v>-26418</v>
      </c>
      <c r="S6" s="24"/>
      <c r="T6" s="24"/>
      <c r="U6" s="24"/>
      <c r="V6" s="24"/>
      <c r="W6" s="24">
        <v>-15483</v>
      </c>
      <c r="X6" s="24">
        <v>52812</v>
      </c>
      <c r="Y6" s="24">
        <v>-68295</v>
      </c>
      <c r="Z6" s="6">
        <v>-129.32</v>
      </c>
      <c r="AA6" s="22">
        <v>70422</v>
      </c>
    </row>
    <row r="7" spans="1:27" ht="12.75">
      <c r="A7" s="5" t="s">
        <v>33</v>
      </c>
      <c r="B7" s="3"/>
      <c r="C7" s="25">
        <v>72283099</v>
      </c>
      <c r="D7" s="25"/>
      <c r="E7" s="26">
        <v>75356500</v>
      </c>
      <c r="F7" s="27">
        <v>75356500</v>
      </c>
      <c r="G7" s="27">
        <v>24537806</v>
      </c>
      <c r="H7" s="27">
        <v>216190</v>
      </c>
      <c r="I7" s="27">
        <v>188172</v>
      </c>
      <c r="J7" s="27">
        <v>24942168</v>
      </c>
      <c r="K7" s="27">
        <v>291334</v>
      </c>
      <c r="L7" s="27">
        <v>107571</v>
      </c>
      <c r="M7" s="27">
        <v>12028511</v>
      </c>
      <c r="N7" s="27">
        <v>12427416</v>
      </c>
      <c r="O7" s="27">
        <v>109275</v>
      </c>
      <c r="P7" s="27">
        <v>76485</v>
      </c>
      <c r="Q7" s="27">
        <v>22419649</v>
      </c>
      <c r="R7" s="27">
        <v>22605409</v>
      </c>
      <c r="S7" s="27"/>
      <c r="T7" s="27"/>
      <c r="U7" s="27"/>
      <c r="V7" s="27"/>
      <c r="W7" s="27">
        <v>59974993</v>
      </c>
      <c r="X7" s="27">
        <v>56517381</v>
      </c>
      <c r="Y7" s="27">
        <v>3457612</v>
      </c>
      <c r="Z7" s="7">
        <v>6.12</v>
      </c>
      <c r="AA7" s="25">
        <v>75356500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30604308</v>
      </c>
      <c r="D9" s="19">
        <f>SUM(D10:D14)</f>
        <v>0</v>
      </c>
      <c r="E9" s="20">
        <f t="shared" si="1"/>
        <v>47145578</v>
      </c>
      <c r="F9" s="21">
        <f t="shared" si="1"/>
        <v>47145578</v>
      </c>
      <c r="G9" s="21">
        <f t="shared" si="1"/>
        <v>455026</v>
      </c>
      <c r="H9" s="21">
        <f t="shared" si="1"/>
        <v>277350</v>
      </c>
      <c r="I9" s="21">
        <f t="shared" si="1"/>
        <v>354492</v>
      </c>
      <c r="J9" s="21">
        <f t="shared" si="1"/>
        <v>1086868</v>
      </c>
      <c r="K9" s="21">
        <f t="shared" si="1"/>
        <v>425013</v>
      </c>
      <c r="L9" s="21">
        <f t="shared" si="1"/>
        <v>208185</v>
      </c>
      <c r="M9" s="21">
        <f t="shared" si="1"/>
        <v>443089</v>
      </c>
      <c r="N9" s="21">
        <f t="shared" si="1"/>
        <v>1076287</v>
      </c>
      <c r="O9" s="21">
        <f t="shared" si="1"/>
        <v>466173</v>
      </c>
      <c r="P9" s="21">
        <f t="shared" si="1"/>
        <v>427120</v>
      </c>
      <c r="Q9" s="21">
        <f t="shared" si="1"/>
        <v>366023</v>
      </c>
      <c r="R9" s="21">
        <f t="shared" si="1"/>
        <v>1259316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3422471</v>
      </c>
      <c r="X9" s="21">
        <f t="shared" si="1"/>
        <v>35359200</v>
      </c>
      <c r="Y9" s="21">
        <f t="shared" si="1"/>
        <v>-31936729</v>
      </c>
      <c r="Z9" s="4">
        <f>+IF(X9&lt;&gt;0,+(Y9/X9)*100,0)</f>
        <v>-90.32084719111292</v>
      </c>
      <c r="AA9" s="19">
        <f>SUM(AA10:AA14)</f>
        <v>47145578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>
        <v>26605695</v>
      </c>
      <c r="D11" s="22"/>
      <c r="E11" s="23">
        <v>41441200</v>
      </c>
      <c r="F11" s="24">
        <v>41441200</v>
      </c>
      <c r="G11" s="24">
        <v>74618</v>
      </c>
      <c r="H11" s="24">
        <v>45875</v>
      </c>
      <c r="I11" s="24">
        <v>135454</v>
      </c>
      <c r="J11" s="24">
        <v>255947</v>
      </c>
      <c r="K11" s="24">
        <v>101509</v>
      </c>
      <c r="L11" s="24">
        <v>37182</v>
      </c>
      <c r="M11" s="24">
        <v>217443</v>
      </c>
      <c r="N11" s="24">
        <v>356134</v>
      </c>
      <c r="O11" s="24">
        <v>191182</v>
      </c>
      <c r="P11" s="24">
        <v>77221</v>
      </c>
      <c r="Q11" s="24">
        <v>59751</v>
      </c>
      <c r="R11" s="24">
        <v>328154</v>
      </c>
      <c r="S11" s="24"/>
      <c r="T11" s="24"/>
      <c r="U11" s="24"/>
      <c r="V11" s="24"/>
      <c r="W11" s="24">
        <v>940235</v>
      </c>
      <c r="X11" s="24">
        <v>31080906</v>
      </c>
      <c r="Y11" s="24">
        <v>-30140671</v>
      </c>
      <c r="Z11" s="6">
        <v>-96.97</v>
      </c>
      <c r="AA11" s="22">
        <v>41441200</v>
      </c>
    </row>
    <row r="12" spans="1:27" ht="12.75">
      <c r="A12" s="5" t="s">
        <v>38</v>
      </c>
      <c r="B12" s="3"/>
      <c r="C12" s="22">
        <v>3998613</v>
      </c>
      <c r="D12" s="22"/>
      <c r="E12" s="23">
        <v>5704378</v>
      </c>
      <c r="F12" s="24">
        <v>5704378</v>
      </c>
      <c r="G12" s="24">
        <v>380408</v>
      </c>
      <c r="H12" s="24">
        <v>231475</v>
      </c>
      <c r="I12" s="24">
        <v>219038</v>
      </c>
      <c r="J12" s="24">
        <v>830921</v>
      </c>
      <c r="K12" s="24">
        <v>323504</v>
      </c>
      <c r="L12" s="24">
        <v>171003</v>
      </c>
      <c r="M12" s="24">
        <v>225646</v>
      </c>
      <c r="N12" s="24">
        <v>720153</v>
      </c>
      <c r="O12" s="24">
        <v>274991</v>
      </c>
      <c r="P12" s="24">
        <v>349899</v>
      </c>
      <c r="Q12" s="24">
        <v>306272</v>
      </c>
      <c r="R12" s="24">
        <v>931162</v>
      </c>
      <c r="S12" s="24"/>
      <c r="T12" s="24"/>
      <c r="U12" s="24"/>
      <c r="V12" s="24"/>
      <c r="W12" s="24">
        <v>2482236</v>
      </c>
      <c r="X12" s="24">
        <v>4278294</v>
      </c>
      <c r="Y12" s="24">
        <v>-1796058</v>
      </c>
      <c r="Z12" s="6">
        <v>-41.98</v>
      </c>
      <c r="AA12" s="22">
        <v>5704378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-136154</v>
      </c>
      <c r="D15" s="19">
        <f>SUM(D16:D18)</f>
        <v>0</v>
      </c>
      <c r="E15" s="20">
        <f t="shared" si="2"/>
        <v>18872000</v>
      </c>
      <c r="F15" s="21">
        <f t="shared" si="2"/>
        <v>18872000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14154003</v>
      </c>
      <c r="Y15" s="21">
        <f t="shared" si="2"/>
        <v>-14154003</v>
      </c>
      <c r="Z15" s="4">
        <f>+IF(X15&lt;&gt;0,+(Y15/X15)*100,0)</f>
        <v>-100</v>
      </c>
      <c r="AA15" s="19">
        <f>SUM(AA16:AA18)</f>
        <v>18872000</v>
      </c>
    </row>
    <row r="16" spans="1:27" ht="12.75">
      <c r="A16" s="5" t="s">
        <v>42</v>
      </c>
      <c r="B16" s="3"/>
      <c r="C16" s="22"/>
      <c r="D16" s="22"/>
      <c r="E16" s="23">
        <v>18872000</v>
      </c>
      <c r="F16" s="24">
        <v>18872000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14154003</v>
      </c>
      <c r="Y16" s="24">
        <v>-14154003</v>
      </c>
      <c r="Z16" s="6">
        <v>-100</v>
      </c>
      <c r="AA16" s="22">
        <v>18872000</v>
      </c>
    </row>
    <row r="17" spans="1:27" ht="12.75">
      <c r="A17" s="5" t="s">
        <v>43</v>
      </c>
      <c r="B17" s="3"/>
      <c r="C17" s="22">
        <v>-136154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121392165</v>
      </c>
      <c r="D19" s="19">
        <f>SUM(D20:D23)</f>
        <v>0</v>
      </c>
      <c r="E19" s="20">
        <f t="shared" si="3"/>
        <v>144595500</v>
      </c>
      <c r="F19" s="21">
        <f t="shared" si="3"/>
        <v>144595500</v>
      </c>
      <c r="G19" s="21">
        <f t="shared" si="3"/>
        <v>2771867</v>
      </c>
      <c r="H19" s="21">
        <f t="shared" si="3"/>
        <v>2137463</v>
      </c>
      <c r="I19" s="21">
        <f t="shared" si="3"/>
        <v>3262097</v>
      </c>
      <c r="J19" s="21">
        <f t="shared" si="3"/>
        <v>8171427</v>
      </c>
      <c r="K19" s="21">
        <f t="shared" si="3"/>
        <v>2381571</v>
      </c>
      <c r="L19" s="21">
        <f t="shared" si="3"/>
        <v>1958303</v>
      </c>
      <c r="M19" s="21">
        <f t="shared" si="3"/>
        <v>2183633</v>
      </c>
      <c r="N19" s="21">
        <f t="shared" si="3"/>
        <v>6523507</v>
      </c>
      <c r="O19" s="21">
        <f t="shared" si="3"/>
        <v>2168116</v>
      </c>
      <c r="P19" s="21">
        <f t="shared" si="3"/>
        <v>2242485</v>
      </c>
      <c r="Q19" s="21">
        <f t="shared" si="3"/>
        <v>5348145</v>
      </c>
      <c r="R19" s="21">
        <f t="shared" si="3"/>
        <v>9758746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24453680</v>
      </c>
      <c r="X19" s="21">
        <f t="shared" si="3"/>
        <v>108446661</v>
      </c>
      <c r="Y19" s="21">
        <f t="shared" si="3"/>
        <v>-83992981</v>
      </c>
      <c r="Z19" s="4">
        <f>+IF(X19&lt;&gt;0,+(Y19/X19)*100,0)</f>
        <v>-77.4509608921938</v>
      </c>
      <c r="AA19" s="19">
        <f>SUM(AA20:AA23)</f>
        <v>144595500</v>
      </c>
    </row>
    <row r="20" spans="1:27" ht="12.75">
      <c r="A20" s="5" t="s">
        <v>46</v>
      </c>
      <c r="B20" s="3"/>
      <c r="C20" s="22">
        <v>117862277</v>
      </c>
      <c r="D20" s="22"/>
      <c r="E20" s="23">
        <v>114201000</v>
      </c>
      <c r="F20" s="24">
        <v>114201000</v>
      </c>
      <c r="G20" s="24">
        <v>2770838</v>
      </c>
      <c r="H20" s="24">
        <v>2136963</v>
      </c>
      <c r="I20" s="24">
        <v>3260097</v>
      </c>
      <c r="J20" s="24">
        <v>8167898</v>
      </c>
      <c r="K20" s="24">
        <v>2379822</v>
      </c>
      <c r="L20" s="24">
        <v>1954555</v>
      </c>
      <c r="M20" s="24">
        <v>2181595</v>
      </c>
      <c r="N20" s="24">
        <v>6515972</v>
      </c>
      <c r="O20" s="24">
        <v>2022271</v>
      </c>
      <c r="P20" s="24">
        <v>2236463</v>
      </c>
      <c r="Q20" s="24">
        <v>2956637</v>
      </c>
      <c r="R20" s="24">
        <v>7215371</v>
      </c>
      <c r="S20" s="24"/>
      <c r="T20" s="24"/>
      <c r="U20" s="24"/>
      <c r="V20" s="24"/>
      <c r="W20" s="24">
        <v>21899241</v>
      </c>
      <c r="X20" s="24">
        <v>85650768</v>
      </c>
      <c r="Y20" s="24">
        <v>-63751527</v>
      </c>
      <c r="Z20" s="6">
        <v>-74.43</v>
      </c>
      <c r="AA20" s="22">
        <v>114201000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3529888</v>
      </c>
      <c r="D23" s="22"/>
      <c r="E23" s="23">
        <v>30394500</v>
      </c>
      <c r="F23" s="24">
        <v>30394500</v>
      </c>
      <c r="G23" s="24">
        <v>1029</v>
      </c>
      <c r="H23" s="24">
        <v>500</v>
      </c>
      <c r="I23" s="24">
        <v>2000</v>
      </c>
      <c r="J23" s="24">
        <v>3529</v>
      </c>
      <c r="K23" s="24">
        <v>1749</v>
      </c>
      <c r="L23" s="24">
        <v>3748</v>
      </c>
      <c r="M23" s="24">
        <v>2038</v>
      </c>
      <c r="N23" s="24">
        <v>7535</v>
      </c>
      <c r="O23" s="24">
        <v>145845</v>
      </c>
      <c r="P23" s="24">
        <v>6022</v>
      </c>
      <c r="Q23" s="24">
        <v>2391508</v>
      </c>
      <c r="R23" s="24">
        <v>2543375</v>
      </c>
      <c r="S23" s="24"/>
      <c r="T23" s="24"/>
      <c r="U23" s="24"/>
      <c r="V23" s="24"/>
      <c r="W23" s="24">
        <v>2554439</v>
      </c>
      <c r="X23" s="24">
        <v>22795893</v>
      </c>
      <c r="Y23" s="24">
        <v>-20241454</v>
      </c>
      <c r="Z23" s="6">
        <v>-88.79</v>
      </c>
      <c r="AA23" s="22">
        <v>30394500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226136194</v>
      </c>
      <c r="D25" s="40">
        <f>+D5+D9+D15+D19+D24</f>
        <v>0</v>
      </c>
      <c r="E25" s="41">
        <f t="shared" si="4"/>
        <v>286040000</v>
      </c>
      <c r="F25" s="42">
        <f t="shared" si="4"/>
        <v>286040000</v>
      </c>
      <c r="G25" s="42">
        <f t="shared" si="4"/>
        <v>27764699</v>
      </c>
      <c r="H25" s="42">
        <f t="shared" si="4"/>
        <v>2623821</v>
      </c>
      <c r="I25" s="42">
        <f t="shared" si="4"/>
        <v>3809289</v>
      </c>
      <c r="J25" s="42">
        <f t="shared" si="4"/>
        <v>34197809</v>
      </c>
      <c r="K25" s="42">
        <f t="shared" si="4"/>
        <v>3100995</v>
      </c>
      <c r="L25" s="42">
        <f t="shared" si="4"/>
        <v>2276927</v>
      </c>
      <c r="M25" s="42">
        <f t="shared" si="4"/>
        <v>14662877</v>
      </c>
      <c r="N25" s="42">
        <f t="shared" si="4"/>
        <v>20040799</v>
      </c>
      <c r="O25" s="42">
        <f t="shared" si="4"/>
        <v>2716765</v>
      </c>
      <c r="P25" s="42">
        <f t="shared" si="4"/>
        <v>2746381</v>
      </c>
      <c r="Q25" s="42">
        <f t="shared" si="4"/>
        <v>28133907</v>
      </c>
      <c r="R25" s="42">
        <f t="shared" si="4"/>
        <v>33597053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87835661</v>
      </c>
      <c r="X25" s="42">
        <f t="shared" si="4"/>
        <v>214530057</v>
      </c>
      <c r="Y25" s="42">
        <f t="shared" si="4"/>
        <v>-126694396</v>
      </c>
      <c r="Z25" s="43">
        <f>+IF(X25&lt;&gt;0,+(Y25/X25)*100,0)</f>
        <v>-59.05671110691962</v>
      </c>
      <c r="AA25" s="40">
        <f>+AA5+AA9+AA15+AA19+AA24</f>
        <v>286040000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94759145</v>
      </c>
      <c r="D28" s="19">
        <f>SUM(D29:D31)</f>
        <v>0</v>
      </c>
      <c r="E28" s="20">
        <f t="shared" si="5"/>
        <v>85326676</v>
      </c>
      <c r="F28" s="21">
        <f t="shared" si="5"/>
        <v>85326676</v>
      </c>
      <c r="G28" s="21">
        <f t="shared" si="5"/>
        <v>4670924</v>
      </c>
      <c r="H28" s="21">
        <f t="shared" si="5"/>
        <v>4648722</v>
      </c>
      <c r="I28" s="21">
        <f t="shared" si="5"/>
        <v>386971</v>
      </c>
      <c r="J28" s="21">
        <f t="shared" si="5"/>
        <v>9706617</v>
      </c>
      <c r="K28" s="21">
        <f t="shared" si="5"/>
        <v>5110238</v>
      </c>
      <c r="L28" s="21">
        <f t="shared" si="5"/>
        <v>4948914</v>
      </c>
      <c r="M28" s="21">
        <f t="shared" si="5"/>
        <v>3998452</v>
      </c>
      <c r="N28" s="21">
        <f t="shared" si="5"/>
        <v>14057604</v>
      </c>
      <c r="O28" s="21">
        <f t="shared" si="5"/>
        <v>5829605</v>
      </c>
      <c r="P28" s="21">
        <f t="shared" si="5"/>
        <v>-2566698</v>
      </c>
      <c r="Q28" s="21">
        <f t="shared" si="5"/>
        <v>-969068</v>
      </c>
      <c r="R28" s="21">
        <f t="shared" si="5"/>
        <v>2293839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26058060</v>
      </c>
      <c r="X28" s="21">
        <f t="shared" si="5"/>
        <v>63995129</v>
      </c>
      <c r="Y28" s="21">
        <f t="shared" si="5"/>
        <v>-37937069</v>
      </c>
      <c r="Z28" s="4">
        <f>+IF(X28&lt;&gt;0,+(Y28/X28)*100,0)</f>
        <v>-59.281182166223935</v>
      </c>
      <c r="AA28" s="19">
        <f>SUM(AA29:AA31)</f>
        <v>85326676</v>
      </c>
    </row>
    <row r="29" spans="1:27" ht="12.75">
      <c r="A29" s="5" t="s">
        <v>32</v>
      </c>
      <c r="B29" s="3"/>
      <c r="C29" s="22">
        <v>37346453</v>
      </c>
      <c r="D29" s="22"/>
      <c r="E29" s="23">
        <v>34366014</v>
      </c>
      <c r="F29" s="24">
        <v>34366014</v>
      </c>
      <c r="G29" s="24">
        <v>1880924</v>
      </c>
      <c r="H29" s="24">
        <v>1992670</v>
      </c>
      <c r="I29" s="24">
        <v>116908</v>
      </c>
      <c r="J29" s="24">
        <v>3990502</v>
      </c>
      <c r="K29" s="24">
        <v>2470043</v>
      </c>
      <c r="L29" s="24">
        <v>2533946</v>
      </c>
      <c r="M29" s="24">
        <v>1760966</v>
      </c>
      <c r="N29" s="24">
        <v>6764955</v>
      </c>
      <c r="O29" s="24">
        <v>1780250</v>
      </c>
      <c r="P29" s="24">
        <v>-2930890</v>
      </c>
      <c r="Q29" s="24">
        <v>-3449453</v>
      </c>
      <c r="R29" s="24">
        <v>-4600093</v>
      </c>
      <c r="S29" s="24"/>
      <c r="T29" s="24"/>
      <c r="U29" s="24"/>
      <c r="V29" s="24"/>
      <c r="W29" s="24">
        <v>6155364</v>
      </c>
      <c r="X29" s="24">
        <v>25774604</v>
      </c>
      <c r="Y29" s="24">
        <v>-19619240</v>
      </c>
      <c r="Z29" s="6">
        <v>-76.12</v>
      </c>
      <c r="AA29" s="22">
        <v>34366014</v>
      </c>
    </row>
    <row r="30" spans="1:27" ht="12.75">
      <c r="A30" s="5" t="s">
        <v>33</v>
      </c>
      <c r="B30" s="3"/>
      <c r="C30" s="25">
        <v>57412692</v>
      </c>
      <c r="D30" s="25"/>
      <c r="E30" s="26">
        <v>50960662</v>
      </c>
      <c r="F30" s="27">
        <v>50960662</v>
      </c>
      <c r="G30" s="27">
        <v>2790000</v>
      </c>
      <c r="H30" s="27">
        <v>2656052</v>
      </c>
      <c r="I30" s="27">
        <v>270063</v>
      </c>
      <c r="J30" s="27">
        <v>5716115</v>
      </c>
      <c r="K30" s="27">
        <v>2640195</v>
      </c>
      <c r="L30" s="27">
        <v>2414968</v>
      </c>
      <c r="M30" s="27">
        <v>2237486</v>
      </c>
      <c r="N30" s="27">
        <v>7292649</v>
      </c>
      <c r="O30" s="27">
        <v>4049355</v>
      </c>
      <c r="P30" s="27">
        <v>364192</v>
      </c>
      <c r="Q30" s="27">
        <v>2480385</v>
      </c>
      <c r="R30" s="27">
        <v>6893932</v>
      </c>
      <c r="S30" s="27"/>
      <c r="T30" s="27"/>
      <c r="U30" s="27"/>
      <c r="V30" s="27"/>
      <c r="W30" s="27">
        <v>19902696</v>
      </c>
      <c r="X30" s="27">
        <v>38220525</v>
      </c>
      <c r="Y30" s="27">
        <v>-18317829</v>
      </c>
      <c r="Z30" s="7">
        <v>-47.93</v>
      </c>
      <c r="AA30" s="25">
        <v>50960662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13757190</v>
      </c>
      <c r="D32" s="19">
        <f>SUM(D33:D37)</f>
        <v>0</v>
      </c>
      <c r="E32" s="20">
        <f t="shared" si="6"/>
        <v>21906081</v>
      </c>
      <c r="F32" s="21">
        <f t="shared" si="6"/>
        <v>21906081</v>
      </c>
      <c r="G32" s="21">
        <f t="shared" si="6"/>
        <v>1123401</v>
      </c>
      <c r="H32" s="21">
        <f t="shared" si="6"/>
        <v>1114562</v>
      </c>
      <c r="I32" s="21">
        <f t="shared" si="6"/>
        <v>19201</v>
      </c>
      <c r="J32" s="21">
        <f t="shared" si="6"/>
        <v>2257164</v>
      </c>
      <c r="K32" s="21">
        <f t="shared" si="6"/>
        <v>987466</v>
      </c>
      <c r="L32" s="21">
        <f t="shared" si="6"/>
        <v>1027146</v>
      </c>
      <c r="M32" s="21">
        <f t="shared" si="6"/>
        <v>952479</v>
      </c>
      <c r="N32" s="21">
        <f t="shared" si="6"/>
        <v>2967091</v>
      </c>
      <c r="O32" s="21">
        <f t="shared" si="6"/>
        <v>896203</v>
      </c>
      <c r="P32" s="21">
        <f t="shared" si="6"/>
        <v>44446</v>
      </c>
      <c r="Q32" s="21">
        <f t="shared" si="6"/>
        <v>1093541</v>
      </c>
      <c r="R32" s="21">
        <f t="shared" si="6"/>
        <v>2034190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7258445</v>
      </c>
      <c r="X32" s="21">
        <f t="shared" si="6"/>
        <v>16429617</v>
      </c>
      <c r="Y32" s="21">
        <f t="shared" si="6"/>
        <v>-9171172</v>
      </c>
      <c r="Z32" s="4">
        <f>+IF(X32&lt;&gt;0,+(Y32/X32)*100,0)</f>
        <v>-55.82097257653663</v>
      </c>
      <c r="AA32" s="19">
        <f>SUM(AA33:AA37)</f>
        <v>21906081</v>
      </c>
    </row>
    <row r="33" spans="1:27" ht="12.75">
      <c r="A33" s="5" t="s">
        <v>36</v>
      </c>
      <c r="B33" s="3"/>
      <c r="C33" s="22">
        <v>293576</v>
      </c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/>
      <c r="AA33" s="22"/>
    </row>
    <row r="34" spans="1:27" ht="12.75">
      <c r="A34" s="5" t="s">
        <v>37</v>
      </c>
      <c r="B34" s="3"/>
      <c r="C34" s="22">
        <v>6246707</v>
      </c>
      <c r="D34" s="22"/>
      <c r="E34" s="23">
        <v>11767291</v>
      </c>
      <c r="F34" s="24">
        <v>11767291</v>
      </c>
      <c r="G34" s="24">
        <v>500988</v>
      </c>
      <c r="H34" s="24">
        <v>451343</v>
      </c>
      <c r="I34" s="24">
        <v>5521</v>
      </c>
      <c r="J34" s="24">
        <v>957852</v>
      </c>
      <c r="K34" s="24">
        <v>376443</v>
      </c>
      <c r="L34" s="24">
        <v>413054</v>
      </c>
      <c r="M34" s="24">
        <v>368824</v>
      </c>
      <c r="N34" s="24">
        <v>1158321</v>
      </c>
      <c r="O34" s="24">
        <v>314845</v>
      </c>
      <c r="P34" s="24">
        <v>23532</v>
      </c>
      <c r="Q34" s="24">
        <v>402825</v>
      </c>
      <c r="R34" s="24">
        <v>741202</v>
      </c>
      <c r="S34" s="24"/>
      <c r="T34" s="24"/>
      <c r="U34" s="24"/>
      <c r="V34" s="24"/>
      <c r="W34" s="24">
        <v>2857375</v>
      </c>
      <c r="X34" s="24">
        <v>8825481</v>
      </c>
      <c r="Y34" s="24">
        <v>-5968106</v>
      </c>
      <c r="Z34" s="6">
        <v>-67.62</v>
      </c>
      <c r="AA34" s="22">
        <v>11767291</v>
      </c>
    </row>
    <row r="35" spans="1:27" ht="12.75">
      <c r="A35" s="5" t="s">
        <v>38</v>
      </c>
      <c r="B35" s="3"/>
      <c r="C35" s="22">
        <v>5315757</v>
      </c>
      <c r="D35" s="22"/>
      <c r="E35" s="23">
        <v>7132001</v>
      </c>
      <c r="F35" s="24">
        <v>7132001</v>
      </c>
      <c r="G35" s="24">
        <v>431878</v>
      </c>
      <c r="H35" s="24">
        <v>437242</v>
      </c>
      <c r="I35" s="24">
        <v>10180</v>
      </c>
      <c r="J35" s="24">
        <v>879300</v>
      </c>
      <c r="K35" s="24">
        <v>460094</v>
      </c>
      <c r="L35" s="24">
        <v>454189</v>
      </c>
      <c r="M35" s="24">
        <v>427680</v>
      </c>
      <c r="N35" s="24">
        <v>1341963</v>
      </c>
      <c r="O35" s="24">
        <v>398444</v>
      </c>
      <c r="P35" s="24">
        <v>24720</v>
      </c>
      <c r="Q35" s="24">
        <v>497866</v>
      </c>
      <c r="R35" s="24">
        <v>921030</v>
      </c>
      <c r="S35" s="24"/>
      <c r="T35" s="24"/>
      <c r="U35" s="24"/>
      <c r="V35" s="24"/>
      <c r="W35" s="24">
        <v>3142293</v>
      </c>
      <c r="X35" s="24">
        <v>5349015</v>
      </c>
      <c r="Y35" s="24">
        <v>-2206722</v>
      </c>
      <c r="Z35" s="6">
        <v>-41.25</v>
      </c>
      <c r="AA35" s="22">
        <v>7132001</v>
      </c>
    </row>
    <row r="36" spans="1:27" ht="12.75">
      <c r="A36" s="5" t="s">
        <v>39</v>
      </c>
      <c r="B36" s="3"/>
      <c r="C36" s="22">
        <v>1901150</v>
      </c>
      <c r="D36" s="22"/>
      <c r="E36" s="23">
        <v>3006789</v>
      </c>
      <c r="F36" s="24">
        <v>3006789</v>
      </c>
      <c r="G36" s="24">
        <v>190535</v>
      </c>
      <c r="H36" s="24">
        <v>225977</v>
      </c>
      <c r="I36" s="24">
        <v>3500</v>
      </c>
      <c r="J36" s="24">
        <v>420012</v>
      </c>
      <c r="K36" s="24">
        <v>150929</v>
      </c>
      <c r="L36" s="24">
        <v>159903</v>
      </c>
      <c r="M36" s="24">
        <v>155975</v>
      </c>
      <c r="N36" s="24">
        <v>466807</v>
      </c>
      <c r="O36" s="24">
        <v>182914</v>
      </c>
      <c r="P36" s="24">
        <v>-3806</v>
      </c>
      <c r="Q36" s="24">
        <v>192850</v>
      </c>
      <c r="R36" s="24">
        <v>371958</v>
      </c>
      <c r="S36" s="24"/>
      <c r="T36" s="24"/>
      <c r="U36" s="24"/>
      <c r="V36" s="24"/>
      <c r="W36" s="24">
        <v>1258777</v>
      </c>
      <c r="X36" s="24">
        <v>2255121</v>
      </c>
      <c r="Y36" s="24">
        <v>-996344</v>
      </c>
      <c r="Z36" s="6">
        <v>-44.18</v>
      </c>
      <c r="AA36" s="22">
        <v>3006789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2846723</v>
      </c>
      <c r="D38" s="19">
        <f>SUM(D39:D41)</f>
        <v>0</v>
      </c>
      <c r="E38" s="20">
        <f t="shared" si="7"/>
        <v>3230777</v>
      </c>
      <c r="F38" s="21">
        <f t="shared" si="7"/>
        <v>3230777</v>
      </c>
      <c r="G38" s="21">
        <f t="shared" si="7"/>
        <v>279564</v>
      </c>
      <c r="H38" s="21">
        <f t="shared" si="7"/>
        <v>274170</v>
      </c>
      <c r="I38" s="21">
        <f t="shared" si="7"/>
        <v>2013</v>
      </c>
      <c r="J38" s="21">
        <f t="shared" si="7"/>
        <v>555747</v>
      </c>
      <c r="K38" s="21">
        <f t="shared" si="7"/>
        <v>289307</v>
      </c>
      <c r="L38" s="21">
        <f t="shared" si="7"/>
        <v>294381</v>
      </c>
      <c r="M38" s="21">
        <f t="shared" si="7"/>
        <v>204093</v>
      </c>
      <c r="N38" s="21">
        <f t="shared" si="7"/>
        <v>787781</v>
      </c>
      <c r="O38" s="21">
        <f t="shared" si="7"/>
        <v>267309</v>
      </c>
      <c r="P38" s="21">
        <f t="shared" si="7"/>
        <v>31433</v>
      </c>
      <c r="Q38" s="21">
        <f t="shared" si="7"/>
        <v>248378</v>
      </c>
      <c r="R38" s="21">
        <f t="shared" si="7"/>
        <v>547120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1890648</v>
      </c>
      <c r="X38" s="21">
        <f t="shared" si="7"/>
        <v>2423106</v>
      </c>
      <c r="Y38" s="21">
        <f t="shared" si="7"/>
        <v>-532458</v>
      </c>
      <c r="Z38" s="4">
        <f>+IF(X38&lt;&gt;0,+(Y38/X38)*100,0)</f>
        <v>-21.97419345253571</v>
      </c>
      <c r="AA38" s="19">
        <f>SUM(AA39:AA41)</f>
        <v>3230777</v>
      </c>
    </row>
    <row r="39" spans="1:27" ht="12.75">
      <c r="A39" s="5" t="s">
        <v>42</v>
      </c>
      <c r="B39" s="3"/>
      <c r="C39" s="22">
        <v>2846723</v>
      </c>
      <c r="D39" s="22"/>
      <c r="E39" s="23">
        <v>3230777</v>
      </c>
      <c r="F39" s="24">
        <v>3230777</v>
      </c>
      <c r="G39" s="24">
        <v>279564</v>
      </c>
      <c r="H39" s="24">
        <v>274170</v>
      </c>
      <c r="I39" s="24">
        <v>2013</v>
      </c>
      <c r="J39" s="24">
        <v>555747</v>
      </c>
      <c r="K39" s="24">
        <v>289307</v>
      </c>
      <c r="L39" s="24">
        <v>294381</v>
      </c>
      <c r="M39" s="24">
        <v>204093</v>
      </c>
      <c r="N39" s="24">
        <v>787781</v>
      </c>
      <c r="O39" s="24">
        <v>267309</v>
      </c>
      <c r="P39" s="24">
        <v>31433</v>
      </c>
      <c r="Q39" s="24">
        <v>248378</v>
      </c>
      <c r="R39" s="24">
        <v>547120</v>
      </c>
      <c r="S39" s="24"/>
      <c r="T39" s="24"/>
      <c r="U39" s="24"/>
      <c r="V39" s="24"/>
      <c r="W39" s="24">
        <v>1890648</v>
      </c>
      <c r="X39" s="24">
        <v>2423106</v>
      </c>
      <c r="Y39" s="24">
        <v>-532458</v>
      </c>
      <c r="Z39" s="6">
        <v>-21.97</v>
      </c>
      <c r="AA39" s="22">
        <v>3230777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138470670</v>
      </c>
      <c r="D42" s="19">
        <f>SUM(D43:D46)</f>
        <v>0</v>
      </c>
      <c r="E42" s="20">
        <f t="shared" si="8"/>
        <v>147378105</v>
      </c>
      <c r="F42" s="21">
        <f t="shared" si="8"/>
        <v>147378105</v>
      </c>
      <c r="G42" s="21">
        <f t="shared" si="8"/>
        <v>3711745</v>
      </c>
      <c r="H42" s="21">
        <f t="shared" si="8"/>
        <v>3761820</v>
      </c>
      <c r="I42" s="21">
        <f t="shared" si="8"/>
        <v>120943</v>
      </c>
      <c r="J42" s="21">
        <f t="shared" si="8"/>
        <v>7594508</v>
      </c>
      <c r="K42" s="21">
        <f t="shared" si="8"/>
        <v>3859678</v>
      </c>
      <c r="L42" s="21">
        <f t="shared" si="8"/>
        <v>3586554</v>
      </c>
      <c r="M42" s="21">
        <f t="shared" si="8"/>
        <v>3773114</v>
      </c>
      <c r="N42" s="21">
        <f t="shared" si="8"/>
        <v>11219346</v>
      </c>
      <c r="O42" s="21">
        <f t="shared" si="8"/>
        <v>9795905</v>
      </c>
      <c r="P42" s="21">
        <f t="shared" si="8"/>
        <v>231651</v>
      </c>
      <c r="Q42" s="21">
        <f t="shared" si="8"/>
        <v>4229476</v>
      </c>
      <c r="R42" s="21">
        <f t="shared" si="8"/>
        <v>14257032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33070886</v>
      </c>
      <c r="X42" s="21">
        <f t="shared" si="8"/>
        <v>110533617</v>
      </c>
      <c r="Y42" s="21">
        <f t="shared" si="8"/>
        <v>-77462731</v>
      </c>
      <c r="Z42" s="4">
        <f>+IF(X42&lt;&gt;0,+(Y42/X42)*100,0)</f>
        <v>-70.0806986167837</v>
      </c>
      <c r="AA42" s="19">
        <f>SUM(AA43:AA46)</f>
        <v>147378105</v>
      </c>
    </row>
    <row r="43" spans="1:27" ht="12.75">
      <c r="A43" s="5" t="s">
        <v>46</v>
      </c>
      <c r="B43" s="3"/>
      <c r="C43" s="22">
        <v>102189264</v>
      </c>
      <c r="D43" s="22"/>
      <c r="E43" s="23">
        <v>98819135</v>
      </c>
      <c r="F43" s="24">
        <v>98819135</v>
      </c>
      <c r="G43" s="24">
        <v>1158660</v>
      </c>
      <c r="H43" s="24">
        <v>936048</v>
      </c>
      <c r="I43" s="24">
        <v>60011</v>
      </c>
      <c r="J43" s="24">
        <v>2154719</v>
      </c>
      <c r="K43" s="24">
        <v>902431</v>
      </c>
      <c r="L43" s="24">
        <v>848864</v>
      </c>
      <c r="M43" s="24">
        <v>855977</v>
      </c>
      <c r="N43" s="24">
        <v>2607272</v>
      </c>
      <c r="O43" s="24">
        <v>7052794</v>
      </c>
      <c r="P43" s="24">
        <v>134009</v>
      </c>
      <c r="Q43" s="24">
        <v>1266419</v>
      </c>
      <c r="R43" s="24">
        <v>8453222</v>
      </c>
      <c r="S43" s="24"/>
      <c r="T43" s="24"/>
      <c r="U43" s="24"/>
      <c r="V43" s="24"/>
      <c r="W43" s="24">
        <v>13215213</v>
      </c>
      <c r="X43" s="24">
        <v>74114361</v>
      </c>
      <c r="Y43" s="24">
        <v>-60899148</v>
      </c>
      <c r="Z43" s="6">
        <v>-82.17</v>
      </c>
      <c r="AA43" s="22">
        <v>98819135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36281406</v>
      </c>
      <c r="D46" s="22"/>
      <c r="E46" s="23">
        <v>48558970</v>
      </c>
      <c r="F46" s="24">
        <v>48558970</v>
      </c>
      <c r="G46" s="24">
        <v>2553085</v>
      </c>
      <c r="H46" s="24">
        <v>2825772</v>
      </c>
      <c r="I46" s="24">
        <v>60932</v>
      </c>
      <c r="J46" s="24">
        <v>5439789</v>
      </c>
      <c r="K46" s="24">
        <v>2957247</v>
      </c>
      <c r="L46" s="24">
        <v>2737690</v>
      </c>
      <c r="M46" s="24">
        <v>2917137</v>
      </c>
      <c r="N46" s="24">
        <v>8612074</v>
      </c>
      <c r="O46" s="24">
        <v>2743111</v>
      </c>
      <c r="P46" s="24">
        <v>97642</v>
      </c>
      <c r="Q46" s="24">
        <v>2963057</v>
      </c>
      <c r="R46" s="24">
        <v>5803810</v>
      </c>
      <c r="S46" s="24"/>
      <c r="T46" s="24"/>
      <c r="U46" s="24"/>
      <c r="V46" s="24"/>
      <c r="W46" s="24">
        <v>19855673</v>
      </c>
      <c r="X46" s="24">
        <v>36419256</v>
      </c>
      <c r="Y46" s="24">
        <v>-16563583</v>
      </c>
      <c r="Z46" s="6">
        <v>-45.48</v>
      </c>
      <c r="AA46" s="22">
        <v>48558970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249833728</v>
      </c>
      <c r="D48" s="40">
        <f>+D28+D32+D38+D42+D47</f>
        <v>0</v>
      </c>
      <c r="E48" s="41">
        <f t="shared" si="9"/>
        <v>257841639</v>
      </c>
      <c r="F48" s="42">
        <f t="shared" si="9"/>
        <v>257841639</v>
      </c>
      <c r="G48" s="42">
        <f t="shared" si="9"/>
        <v>9785634</v>
      </c>
      <c r="H48" s="42">
        <f t="shared" si="9"/>
        <v>9799274</v>
      </c>
      <c r="I48" s="42">
        <f t="shared" si="9"/>
        <v>529128</v>
      </c>
      <c r="J48" s="42">
        <f t="shared" si="9"/>
        <v>20114036</v>
      </c>
      <c r="K48" s="42">
        <f t="shared" si="9"/>
        <v>10246689</v>
      </c>
      <c r="L48" s="42">
        <f t="shared" si="9"/>
        <v>9856995</v>
      </c>
      <c r="M48" s="42">
        <f t="shared" si="9"/>
        <v>8928138</v>
      </c>
      <c r="N48" s="42">
        <f t="shared" si="9"/>
        <v>29031822</v>
      </c>
      <c r="O48" s="42">
        <f t="shared" si="9"/>
        <v>16789022</v>
      </c>
      <c r="P48" s="42">
        <f t="shared" si="9"/>
        <v>-2259168</v>
      </c>
      <c r="Q48" s="42">
        <f t="shared" si="9"/>
        <v>4602327</v>
      </c>
      <c r="R48" s="42">
        <f t="shared" si="9"/>
        <v>19132181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68278039</v>
      </c>
      <c r="X48" s="42">
        <f t="shared" si="9"/>
        <v>193381469</v>
      </c>
      <c r="Y48" s="42">
        <f t="shared" si="9"/>
        <v>-125103430</v>
      </c>
      <c r="Z48" s="43">
        <f>+IF(X48&lt;&gt;0,+(Y48/X48)*100,0)</f>
        <v>-64.69256369130177</v>
      </c>
      <c r="AA48" s="40">
        <f>+AA28+AA32+AA38+AA42+AA47</f>
        <v>257841639</v>
      </c>
    </row>
    <row r="49" spans="1:27" ht="12.75">
      <c r="A49" s="14" t="s">
        <v>96</v>
      </c>
      <c r="B49" s="15"/>
      <c r="C49" s="44">
        <f aca="true" t="shared" si="10" ref="C49:Y49">+C25-C48</f>
        <v>-23697534</v>
      </c>
      <c r="D49" s="44">
        <f>+D25-D48</f>
        <v>0</v>
      </c>
      <c r="E49" s="45">
        <f t="shared" si="10"/>
        <v>28198361</v>
      </c>
      <c r="F49" s="46">
        <f t="shared" si="10"/>
        <v>28198361</v>
      </c>
      <c r="G49" s="46">
        <f t="shared" si="10"/>
        <v>17979065</v>
      </c>
      <c r="H49" s="46">
        <f t="shared" si="10"/>
        <v>-7175453</v>
      </c>
      <c r="I49" s="46">
        <f t="shared" si="10"/>
        <v>3280161</v>
      </c>
      <c r="J49" s="46">
        <f t="shared" si="10"/>
        <v>14083773</v>
      </c>
      <c r="K49" s="46">
        <f t="shared" si="10"/>
        <v>-7145694</v>
      </c>
      <c r="L49" s="46">
        <f t="shared" si="10"/>
        <v>-7580068</v>
      </c>
      <c r="M49" s="46">
        <f t="shared" si="10"/>
        <v>5734739</v>
      </c>
      <c r="N49" s="46">
        <f t="shared" si="10"/>
        <v>-8991023</v>
      </c>
      <c r="O49" s="46">
        <f t="shared" si="10"/>
        <v>-14072257</v>
      </c>
      <c r="P49" s="46">
        <f t="shared" si="10"/>
        <v>5005549</v>
      </c>
      <c r="Q49" s="46">
        <f t="shared" si="10"/>
        <v>23531580</v>
      </c>
      <c r="R49" s="46">
        <f t="shared" si="10"/>
        <v>14464872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19557622</v>
      </c>
      <c r="X49" s="46">
        <f>IF(F25=F48,0,X25-X48)</f>
        <v>21148588</v>
      </c>
      <c r="Y49" s="46">
        <f t="shared" si="10"/>
        <v>-1590966</v>
      </c>
      <c r="Z49" s="47">
        <f>+IF(X49&lt;&gt;0,+(Y49/X49)*100,0)</f>
        <v>-7.522800103723237</v>
      </c>
      <c r="AA49" s="44">
        <f>+AA25-AA48</f>
        <v>28198361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264338966</v>
      </c>
      <c r="D5" s="19">
        <f>SUM(D6:D8)</f>
        <v>0</v>
      </c>
      <c r="E5" s="20">
        <f t="shared" si="0"/>
        <v>238588479</v>
      </c>
      <c r="F5" s="21">
        <f t="shared" si="0"/>
        <v>244595211</v>
      </c>
      <c r="G5" s="21">
        <f t="shared" si="0"/>
        <v>114135337</v>
      </c>
      <c r="H5" s="21">
        <f t="shared" si="0"/>
        <v>330426</v>
      </c>
      <c r="I5" s="21">
        <f t="shared" si="0"/>
        <v>330426</v>
      </c>
      <c r="J5" s="21">
        <f t="shared" si="0"/>
        <v>114796189</v>
      </c>
      <c r="K5" s="21">
        <f t="shared" si="0"/>
        <v>957781</v>
      </c>
      <c r="L5" s="21">
        <f t="shared" si="0"/>
        <v>330426</v>
      </c>
      <c r="M5" s="21">
        <f t="shared" si="0"/>
        <v>82342014</v>
      </c>
      <c r="N5" s="21">
        <f t="shared" si="0"/>
        <v>83630221</v>
      </c>
      <c r="O5" s="21">
        <f t="shared" si="0"/>
        <v>196705631</v>
      </c>
      <c r="P5" s="21">
        <f t="shared" si="0"/>
        <v>139884</v>
      </c>
      <c r="Q5" s="21">
        <f t="shared" si="0"/>
        <v>77544601</v>
      </c>
      <c r="R5" s="21">
        <f t="shared" si="0"/>
        <v>274390116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472816526</v>
      </c>
      <c r="X5" s="21">
        <f t="shared" si="0"/>
        <v>183446406</v>
      </c>
      <c r="Y5" s="21">
        <f t="shared" si="0"/>
        <v>289370120</v>
      </c>
      <c r="Z5" s="4">
        <f>+IF(X5&lt;&gt;0,+(Y5/X5)*100,0)</f>
        <v>157.7409589588798</v>
      </c>
      <c r="AA5" s="19">
        <f>SUM(AA6:AA8)</f>
        <v>244595211</v>
      </c>
    </row>
    <row r="6" spans="1:27" ht="12.75">
      <c r="A6" s="5" t="s">
        <v>32</v>
      </c>
      <c r="B6" s="3"/>
      <c r="C6" s="22"/>
      <c r="D6" s="22"/>
      <c r="E6" s="23">
        <v>20697130</v>
      </c>
      <c r="F6" s="24">
        <v>20697130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15522840</v>
      </c>
      <c r="Y6" s="24">
        <v>-15522840</v>
      </c>
      <c r="Z6" s="6">
        <v>-100</v>
      </c>
      <c r="AA6" s="22">
        <v>20697130</v>
      </c>
    </row>
    <row r="7" spans="1:27" ht="12.75">
      <c r="A7" s="5" t="s">
        <v>33</v>
      </c>
      <c r="B7" s="3"/>
      <c r="C7" s="25">
        <v>264338966</v>
      </c>
      <c r="D7" s="25"/>
      <c r="E7" s="26">
        <v>214590347</v>
      </c>
      <c r="F7" s="27">
        <v>220597079</v>
      </c>
      <c r="G7" s="27">
        <v>114135337</v>
      </c>
      <c r="H7" s="27">
        <v>330426</v>
      </c>
      <c r="I7" s="27">
        <v>330426</v>
      </c>
      <c r="J7" s="27">
        <v>114796189</v>
      </c>
      <c r="K7" s="27">
        <v>957781</v>
      </c>
      <c r="L7" s="27">
        <v>330426</v>
      </c>
      <c r="M7" s="27">
        <v>82342014</v>
      </c>
      <c r="N7" s="27">
        <v>83630221</v>
      </c>
      <c r="O7" s="27">
        <v>196705631</v>
      </c>
      <c r="P7" s="27">
        <v>139884</v>
      </c>
      <c r="Q7" s="27">
        <v>77544601</v>
      </c>
      <c r="R7" s="27">
        <v>274390116</v>
      </c>
      <c r="S7" s="27"/>
      <c r="T7" s="27"/>
      <c r="U7" s="27"/>
      <c r="V7" s="27"/>
      <c r="W7" s="27">
        <v>472816526</v>
      </c>
      <c r="X7" s="27">
        <v>165447810</v>
      </c>
      <c r="Y7" s="27">
        <v>307368716</v>
      </c>
      <c r="Z7" s="7">
        <v>185.78</v>
      </c>
      <c r="AA7" s="25">
        <v>220597079</v>
      </c>
    </row>
    <row r="8" spans="1:27" ht="12.75">
      <c r="A8" s="5" t="s">
        <v>34</v>
      </c>
      <c r="B8" s="3"/>
      <c r="C8" s="22"/>
      <c r="D8" s="22"/>
      <c r="E8" s="23">
        <v>3301002</v>
      </c>
      <c r="F8" s="24">
        <v>3301002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2475756</v>
      </c>
      <c r="Y8" s="24">
        <v>-2475756</v>
      </c>
      <c r="Z8" s="6">
        <v>-100</v>
      </c>
      <c r="AA8" s="22">
        <v>3301002</v>
      </c>
    </row>
    <row r="9" spans="1:27" ht="12.75">
      <c r="A9" s="2" t="s">
        <v>35</v>
      </c>
      <c r="B9" s="3"/>
      <c r="C9" s="19">
        <f aca="true" t="shared" si="1" ref="C9:Y9">SUM(C10:C14)</f>
        <v>58127</v>
      </c>
      <c r="D9" s="19">
        <f>SUM(D10:D14)</f>
        <v>0</v>
      </c>
      <c r="E9" s="20">
        <f t="shared" si="1"/>
        <v>32487753</v>
      </c>
      <c r="F9" s="21">
        <f t="shared" si="1"/>
        <v>32525753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3137</v>
      </c>
      <c r="P9" s="21">
        <f t="shared" si="1"/>
        <v>0</v>
      </c>
      <c r="Q9" s="21">
        <f t="shared" si="1"/>
        <v>40615835</v>
      </c>
      <c r="R9" s="21">
        <f t="shared" si="1"/>
        <v>40618972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40618972</v>
      </c>
      <c r="X9" s="21">
        <f t="shared" si="1"/>
        <v>24394320</v>
      </c>
      <c r="Y9" s="21">
        <f t="shared" si="1"/>
        <v>16224652</v>
      </c>
      <c r="Z9" s="4">
        <f>+IF(X9&lt;&gt;0,+(Y9/X9)*100,0)</f>
        <v>66.50995805580972</v>
      </c>
      <c r="AA9" s="19">
        <f>SUM(AA10:AA14)</f>
        <v>32525753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>
        <v>16162800</v>
      </c>
      <c r="F12" s="24">
        <v>16162800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12122100</v>
      </c>
      <c r="Y12" s="24">
        <v>-12122100</v>
      </c>
      <c r="Z12" s="6">
        <v>-100</v>
      </c>
      <c r="AA12" s="22">
        <v>16162800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>
        <v>58127</v>
      </c>
      <c r="D14" s="25"/>
      <c r="E14" s="26">
        <v>16324953</v>
      </c>
      <c r="F14" s="27">
        <v>16362953</v>
      </c>
      <c r="G14" s="27"/>
      <c r="H14" s="27"/>
      <c r="I14" s="27"/>
      <c r="J14" s="27"/>
      <c r="K14" s="27"/>
      <c r="L14" s="27"/>
      <c r="M14" s="27"/>
      <c r="N14" s="27"/>
      <c r="O14" s="27">
        <v>3137</v>
      </c>
      <c r="P14" s="27"/>
      <c r="Q14" s="27">
        <v>40615835</v>
      </c>
      <c r="R14" s="27">
        <v>40618972</v>
      </c>
      <c r="S14" s="27"/>
      <c r="T14" s="27"/>
      <c r="U14" s="27"/>
      <c r="V14" s="27"/>
      <c r="W14" s="27">
        <v>40618972</v>
      </c>
      <c r="X14" s="27">
        <v>12272220</v>
      </c>
      <c r="Y14" s="27">
        <v>28346752</v>
      </c>
      <c r="Z14" s="7">
        <v>230.98</v>
      </c>
      <c r="AA14" s="25">
        <v>16362953</v>
      </c>
    </row>
    <row r="15" spans="1:27" ht="12.75">
      <c r="A15" s="2" t="s">
        <v>41</v>
      </c>
      <c r="B15" s="8"/>
      <c r="C15" s="19">
        <f aca="true" t="shared" si="2" ref="C15:Y15">SUM(C16:C18)</f>
        <v>211995168</v>
      </c>
      <c r="D15" s="19">
        <f>SUM(D16:D18)</f>
        <v>0</v>
      </c>
      <c r="E15" s="20">
        <f t="shared" si="2"/>
        <v>281154764</v>
      </c>
      <c r="F15" s="21">
        <f t="shared" si="2"/>
        <v>230511163</v>
      </c>
      <c r="G15" s="21">
        <f t="shared" si="2"/>
        <v>384744</v>
      </c>
      <c r="H15" s="21">
        <f t="shared" si="2"/>
        <v>40176742</v>
      </c>
      <c r="I15" s="21">
        <f t="shared" si="2"/>
        <v>40176742</v>
      </c>
      <c r="J15" s="21">
        <f t="shared" si="2"/>
        <v>80738228</v>
      </c>
      <c r="K15" s="21">
        <f t="shared" si="2"/>
        <v>8156404</v>
      </c>
      <c r="L15" s="21">
        <f t="shared" si="2"/>
        <v>40176742</v>
      </c>
      <c r="M15" s="21">
        <f t="shared" si="2"/>
        <v>75454552</v>
      </c>
      <c r="N15" s="21">
        <f t="shared" si="2"/>
        <v>123787698</v>
      </c>
      <c r="O15" s="21">
        <f t="shared" si="2"/>
        <v>3455230</v>
      </c>
      <c r="P15" s="21">
        <f t="shared" si="2"/>
        <v>6761238</v>
      </c>
      <c r="Q15" s="21">
        <f t="shared" si="2"/>
        <v>-7236911</v>
      </c>
      <c r="R15" s="21">
        <f t="shared" si="2"/>
        <v>2979557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207505483</v>
      </c>
      <c r="X15" s="21">
        <f t="shared" si="2"/>
        <v>172883520</v>
      </c>
      <c r="Y15" s="21">
        <f t="shared" si="2"/>
        <v>34621963</v>
      </c>
      <c r="Z15" s="4">
        <f>+IF(X15&lt;&gt;0,+(Y15/X15)*100,0)</f>
        <v>20.026178897791993</v>
      </c>
      <c r="AA15" s="19">
        <f>SUM(AA16:AA18)</f>
        <v>230511163</v>
      </c>
    </row>
    <row r="16" spans="1:27" ht="12.75">
      <c r="A16" s="5" t="s">
        <v>42</v>
      </c>
      <c r="B16" s="3"/>
      <c r="C16" s="22">
        <v>186898486</v>
      </c>
      <c r="D16" s="22"/>
      <c r="E16" s="23">
        <v>238953805</v>
      </c>
      <c r="F16" s="24">
        <v>189025426</v>
      </c>
      <c r="G16" s="24">
        <v>384744</v>
      </c>
      <c r="H16" s="24">
        <v>40176742</v>
      </c>
      <c r="I16" s="24">
        <v>40176742</v>
      </c>
      <c r="J16" s="24">
        <v>80738228</v>
      </c>
      <c r="K16" s="24">
        <v>6500230</v>
      </c>
      <c r="L16" s="24">
        <v>40176742</v>
      </c>
      <c r="M16" s="24">
        <v>75454552</v>
      </c>
      <c r="N16" s="24">
        <v>122131524</v>
      </c>
      <c r="O16" s="24">
        <v>2008159</v>
      </c>
      <c r="P16" s="24">
        <v>2339282</v>
      </c>
      <c r="Q16" s="24">
        <v>-7236911</v>
      </c>
      <c r="R16" s="24">
        <v>-2889470</v>
      </c>
      <c r="S16" s="24"/>
      <c r="T16" s="24"/>
      <c r="U16" s="24"/>
      <c r="V16" s="24"/>
      <c r="W16" s="24">
        <v>199980282</v>
      </c>
      <c r="X16" s="24">
        <v>141769215</v>
      </c>
      <c r="Y16" s="24">
        <v>58211067</v>
      </c>
      <c r="Z16" s="6">
        <v>41.06</v>
      </c>
      <c r="AA16" s="22">
        <v>189025426</v>
      </c>
    </row>
    <row r="17" spans="1:27" ht="12.75">
      <c r="A17" s="5" t="s">
        <v>43</v>
      </c>
      <c r="B17" s="3"/>
      <c r="C17" s="22">
        <v>25096025</v>
      </c>
      <c r="D17" s="22"/>
      <c r="E17" s="23">
        <v>29515034</v>
      </c>
      <c r="F17" s="24">
        <v>28799812</v>
      </c>
      <c r="G17" s="24"/>
      <c r="H17" s="24"/>
      <c r="I17" s="24"/>
      <c r="J17" s="24"/>
      <c r="K17" s="24">
        <v>1656174</v>
      </c>
      <c r="L17" s="24"/>
      <c r="M17" s="24"/>
      <c r="N17" s="24">
        <v>1656174</v>
      </c>
      <c r="O17" s="24">
        <v>1447071</v>
      </c>
      <c r="P17" s="24">
        <v>4421956</v>
      </c>
      <c r="Q17" s="24"/>
      <c r="R17" s="24">
        <v>5869027</v>
      </c>
      <c r="S17" s="24"/>
      <c r="T17" s="24"/>
      <c r="U17" s="24"/>
      <c r="V17" s="24"/>
      <c r="W17" s="24">
        <v>7525201</v>
      </c>
      <c r="X17" s="24">
        <v>21599865</v>
      </c>
      <c r="Y17" s="24">
        <v>-14074664</v>
      </c>
      <c r="Z17" s="6">
        <v>-65.16</v>
      </c>
      <c r="AA17" s="22">
        <v>28799812</v>
      </c>
    </row>
    <row r="18" spans="1:27" ht="12.75">
      <c r="A18" s="5" t="s">
        <v>44</v>
      </c>
      <c r="B18" s="3"/>
      <c r="C18" s="22">
        <v>657</v>
      </c>
      <c r="D18" s="22"/>
      <c r="E18" s="23">
        <v>12685925</v>
      </c>
      <c r="F18" s="24">
        <v>12685925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9514440</v>
      </c>
      <c r="Y18" s="24">
        <v>-9514440</v>
      </c>
      <c r="Z18" s="6">
        <v>-100</v>
      </c>
      <c r="AA18" s="22">
        <v>12685925</v>
      </c>
    </row>
    <row r="19" spans="1:27" ht="12.75">
      <c r="A19" s="2" t="s">
        <v>45</v>
      </c>
      <c r="B19" s="8"/>
      <c r="C19" s="19">
        <f aca="true" t="shared" si="3" ref="C19:Y19">SUM(C20:C23)</f>
        <v>216918688</v>
      </c>
      <c r="D19" s="19">
        <f>SUM(D20:D23)</f>
        <v>0</v>
      </c>
      <c r="E19" s="20">
        <f t="shared" si="3"/>
        <v>275077376</v>
      </c>
      <c r="F19" s="21">
        <f t="shared" si="3"/>
        <v>292891716</v>
      </c>
      <c r="G19" s="21">
        <f t="shared" si="3"/>
        <v>17702202</v>
      </c>
      <c r="H19" s="21">
        <f t="shared" si="3"/>
        <v>22171700</v>
      </c>
      <c r="I19" s="21">
        <f t="shared" si="3"/>
        <v>22171700</v>
      </c>
      <c r="J19" s="21">
        <f t="shared" si="3"/>
        <v>62045602</v>
      </c>
      <c r="K19" s="21">
        <f t="shared" si="3"/>
        <v>16780430</v>
      </c>
      <c r="L19" s="21">
        <f t="shared" si="3"/>
        <v>22171700</v>
      </c>
      <c r="M19" s="21">
        <f t="shared" si="3"/>
        <v>39949150</v>
      </c>
      <c r="N19" s="21">
        <f t="shared" si="3"/>
        <v>78901280</v>
      </c>
      <c r="O19" s="21">
        <f t="shared" si="3"/>
        <v>15028103</v>
      </c>
      <c r="P19" s="21">
        <f t="shared" si="3"/>
        <v>14804426</v>
      </c>
      <c r="Q19" s="21">
        <f t="shared" si="3"/>
        <v>6664528</v>
      </c>
      <c r="R19" s="21">
        <f t="shared" si="3"/>
        <v>36497057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177443939</v>
      </c>
      <c r="X19" s="21">
        <f t="shared" si="3"/>
        <v>219668751</v>
      </c>
      <c r="Y19" s="21">
        <f t="shared" si="3"/>
        <v>-42224812</v>
      </c>
      <c r="Z19" s="4">
        <f>+IF(X19&lt;&gt;0,+(Y19/X19)*100,0)</f>
        <v>-19.222038550216915</v>
      </c>
      <c r="AA19" s="19">
        <f>SUM(AA20:AA23)</f>
        <v>292891716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>
        <v>151180615</v>
      </c>
      <c r="D21" s="22"/>
      <c r="E21" s="23">
        <v>135742638</v>
      </c>
      <c r="F21" s="24">
        <v>178464148</v>
      </c>
      <c r="G21" s="24">
        <v>15339891</v>
      </c>
      <c r="H21" s="24">
        <v>11396349</v>
      </c>
      <c r="I21" s="24">
        <v>11396349</v>
      </c>
      <c r="J21" s="24">
        <v>38132589</v>
      </c>
      <c r="K21" s="24">
        <v>13672966</v>
      </c>
      <c r="L21" s="24">
        <v>11396349</v>
      </c>
      <c r="M21" s="24">
        <v>7794111</v>
      </c>
      <c r="N21" s="24">
        <v>32863426</v>
      </c>
      <c r="O21" s="24">
        <v>11101302</v>
      </c>
      <c r="P21" s="24">
        <v>11159941</v>
      </c>
      <c r="Q21" s="24">
        <v>-4588409</v>
      </c>
      <c r="R21" s="24">
        <v>17672834</v>
      </c>
      <c r="S21" s="24"/>
      <c r="T21" s="24"/>
      <c r="U21" s="24"/>
      <c r="V21" s="24"/>
      <c r="W21" s="24">
        <v>88668849</v>
      </c>
      <c r="X21" s="24">
        <v>133848090</v>
      </c>
      <c r="Y21" s="24">
        <v>-45179241</v>
      </c>
      <c r="Z21" s="6">
        <v>-33.75</v>
      </c>
      <c r="AA21" s="22">
        <v>178464148</v>
      </c>
    </row>
    <row r="22" spans="1:27" ht="12.75">
      <c r="A22" s="5" t="s">
        <v>48</v>
      </c>
      <c r="B22" s="3"/>
      <c r="C22" s="25">
        <v>65738073</v>
      </c>
      <c r="D22" s="25"/>
      <c r="E22" s="26">
        <v>139334738</v>
      </c>
      <c r="F22" s="27">
        <v>114427568</v>
      </c>
      <c r="G22" s="27">
        <v>2362311</v>
      </c>
      <c r="H22" s="27">
        <v>10775351</v>
      </c>
      <c r="I22" s="27">
        <v>10775351</v>
      </c>
      <c r="J22" s="27">
        <v>23913013</v>
      </c>
      <c r="K22" s="27">
        <v>3107464</v>
      </c>
      <c r="L22" s="27">
        <v>10775351</v>
      </c>
      <c r="M22" s="27">
        <v>32155039</v>
      </c>
      <c r="N22" s="27">
        <v>46037854</v>
      </c>
      <c r="O22" s="27">
        <v>3926801</v>
      </c>
      <c r="P22" s="27">
        <v>3644485</v>
      </c>
      <c r="Q22" s="27">
        <v>11252937</v>
      </c>
      <c r="R22" s="27">
        <v>18824223</v>
      </c>
      <c r="S22" s="27"/>
      <c r="T22" s="27"/>
      <c r="U22" s="27"/>
      <c r="V22" s="27"/>
      <c r="W22" s="27">
        <v>88775090</v>
      </c>
      <c r="X22" s="27">
        <v>85820661</v>
      </c>
      <c r="Y22" s="27">
        <v>2954429</v>
      </c>
      <c r="Z22" s="7">
        <v>3.44</v>
      </c>
      <c r="AA22" s="25">
        <v>114427568</v>
      </c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693310949</v>
      </c>
      <c r="D25" s="40">
        <f>+D5+D9+D15+D19+D24</f>
        <v>0</v>
      </c>
      <c r="E25" s="41">
        <f t="shared" si="4"/>
        <v>827308372</v>
      </c>
      <c r="F25" s="42">
        <f t="shared" si="4"/>
        <v>800523843</v>
      </c>
      <c r="G25" s="42">
        <f t="shared" si="4"/>
        <v>132222283</v>
      </c>
      <c r="H25" s="42">
        <f t="shared" si="4"/>
        <v>62678868</v>
      </c>
      <c r="I25" s="42">
        <f t="shared" si="4"/>
        <v>62678868</v>
      </c>
      <c r="J25" s="42">
        <f t="shared" si="4"/>
        <v>257580019</v>
      </c>
      <c r="K25" s="42">
        <f t="shared" si="4"/>
        <v>25894615</v>
      </c>
      <c r="L25" s="42">
        <f t="shared" si="4"/>
        <v>62678868</v>
      </c>
      <c r="M25" s="42">
        <f t="shared" si="4"/>
        <v>197745716</v>
      </c>
      <c r="N25" s="42">
        <f t="shared" si="4"/>
        <v>286319199</v>
      </c>
      <c r="O25" s="42">
        <f t="shared" si="4"/>
        <v>215192101</v>
      </c>
      <c r="P25" s="42">
        <f t="shared" si="4"/>
        <v>21705548</v>
      </c>
      <c r="Q25" s="42">
        <f t="shared" si="4"/>
        <v>117588053</v>
      </c>
      <c r="R25" s="42">
        <f t="shared" si="4"/>
        <v>354485702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898384920</v>
      </c>
      <c r="X25" s="42">
        <f t="shared" si="4"/>
        <v>600392997</v>
      </c>
      <c r="Y25" s="42">
        <f t="shared" si="4"/>
        <v>297991923</v>
      </c>
      <c r="Z25" s="43">
        <f>+IF(X25&lt;&gt;0,+(Y25/X25)*100,0)</f>
        <v>49.63281125679086</v>
      </c>
      <c r="AA25" s="40">
        <f>+AA5+AA9+AA15+AA19+AA24</f>
        <v>800523843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184803690</v>
      </c>
      <c r="D28" s="19">
        <f>SUM(D29:D31)</f>
        <v>0</v>
      </c>
      <c r="E28" s="20">
        <f t="shared" si="5"/>
        <v>121528832</v>
      </c>
      <c r="F28" s="21">
        <f t="shared" si="5"/>
        <v>141507517</v>
      </c>
      <c r="G28" s="21">
        <f t="shared" si="5"/>
        <v>7337719</v>
      </c>
      <c r="H28" s="21">
        <f t="shared" si="5"/>
        <v>9566516</v>
      </c>
      <c r="I28" s="21">
        <f t="shared" si="5"/>
        <v>9566516</v>
      </c>
      <c r="J28" s="21">
        <f t="shared" si="5"/>
        <v>26470751</v>
      </c>
      <c r="K28" s="21">
        <f t="shared" si="5"/>
        <v>9080434</v>
      </c>
      <c r="L28" s="21">
        <f t="shared" si="5"/>
        <v>9566516</v>
      </c>
      <c r="M28" s="21">
        <f t="shared" si="5"/>
        <v>-3396885</v>
      </c>
      <c r="N28" s="21">
        <f t="shared" si="5"/>
        <v>15250065</v>
      </c>
      <c r="O28" s="21">
        <f t="shared" si="5"/>
        <v>8034028</v>
      </c>
      <c r="P28" s="21">
        <f t="shared" si="5"/>
        <v>6479981</v>
      </c>
      <c r="Q28" s="21">
        <f t="shared" si="5"/>
        <v>14062193</v>
      </c>
      <c r="R28" s="21">
        <f t="shared" si="5"/>
        <v>28576202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70297018</v>
      </c>
      <c r="X28" s="21">
        <f t="shared" si="5"/>
        <v>106130763</v>
      </c>
      <c r="Y28" s="21">
        <f t="shared" si="5"/>
        <v>-35833745</v>
      </c>
      <c r="Z28" s="4">
        <f>+IF(X28&lt;&gt;0,+(Y28/X28)*100,0)</f>
        <v>-33.76376838070975</v>
      </c>
      <c r="AA28" s="19">
        <f>SUM(AA29:AA31)</f>
        <v>141507517</v>
      </c>
    </row>
    <row r="29" spans="1:27" ht="12.75">
      <c r="A29" s="5" t="s">
        <v>32</v>
      </c>
      <c r="B29" s="3"/>
      <c r="C29" s="22">
        <v>27448734</v>
      </c>
      <c r="D29" s="22"/>
      <c r="E29" s="23">
        <v>20697130</v>
      </c>
      <c r="F29" s="24">
        <v>21905213</v>
      </c>
      <c r="G29" s="24">
        <v>1813608</v>
      </c>
      <c r="H29" s="24">
        <v>1996695</v>
      </c>
      <c r="I29" s="24">
        <v>1996695</v>
      </c>
      <c r="J29" s="24">
        <v>5806998</v>
      </c>
      <c r="K29" s="24">
        <v>2021314</v>
      </c>
      <c r="L29" s="24">
        <v>1996695</v>
      </c>
      <c r="M29" s="24">
        <v>1996760</v>
      </c>
      <c r="N29" s="24">
        <v>6014769</v>
      </c>
      <c r="O29" s="24">
        <v>1817795</v>
      </c>
      <c r="P29" s="24">
        <v>1760328</v>
      </c>
      <c r="Q29" s="24">
        <v>1784661</v>
      </c>
      <c r="R29" s="24">
        <v>5362784</v>
      </c>
      <c r="S29" s="24"/>
      <c r="T29" s="24"/>
      <c r="U29" s="24"/>
      <c r="V29" s="24"/>
      <c r="W29" s="24">
        <v>17184551</v>
      </c>
      <c r="X29" s="24">
        <v>16428951</v>
      </c>
      <c r="Y29" s="24">
        <v>755600</v>
      </c>
      <c r="Z29" s="6">
        <v>4.6</v>
      </c>
      <c r="AA29" s="22">
        <v>21905213</v>
      </c>
    </row>
    <row r="30" spans="1:27" ht="12.75">
      <c r="A30" s="5" t="s">
        <v>33</v>
      </c>
      <c r="B30" s="3"/>
      <c r="C30" s="25">
        <v>154247445</v>
      </c>
      <c r="D30" s="25"/>
      <c r="E30" s="26">
        <v>97530700</v>
      </c>
      <c r="F30" s="27">
        <v>116320244</v>
      </c>
      <c r="G30" s="27">
        <v>5297088</v>
      </c>
      <c r="H30" s="27">
        <v>7217653</v>
      </c>
      <c r="I30" s="27">
        <v>7217653</v>
      </c>
      <c r="J30" s="27">
        <v>19732394</v>
      </c>
      <c r="K30" s="27">
        <v>6751303</v>
      </c>
      <c r="L30" s="27">
        <v>7217653</v>
      </c>
      <c r="M30" s="27">
        <v>-5745813</v>
      </c>
      <c r="N30" s="27">
        <v>8223143</v>
      </c>
      <c r="O30" s="27">
        <v>5905041</v>
      </c>
      <c r="P30" s="27">
        <v>4450699</v>
      </c>
      <c r="Q30" s="27">
        <v>12060000</v>
      </c>
      <c r="R30" s="27">
        <v>22415740</v>
      </c>
      <c r="S30" s="27"/>
      <c r="T30" s="27"/>
      <c r="U30" s="27"/>
      <c r="V30" s="27"/>
      <c r="W30" s="27">
        <v>50371277</v>
      </c>
      <c r="X30" s="27">
        <v>87240249</v>
      </c>
      <c r="Y30" s="27">
        <v>-36868972</v>
      </c>
      <c r="Z30" s="7">
        <v>-42.26</v>
      </c>
      <c r="AA30" s="25">
        <v>116320244</v>
      </c>
    </row>
    <row r="31" spans="1:27" ht="12.75">
      <c r="A31" s="5" t="s">
        <v>34</v>
      </c>
      <c r="B31" s="3"/>
      <c r="C31" s="22">
        <v>3107511</v>
      </c>
      <c r="D31" s="22"/>
      <c r="E31" s="23">
        <v>3301002</v>
      </c>
      <c r="F31" s="24">
        <v>3282060</v>
      </c>
      <c r="G31" s="24">
        <v>227023</v>
      </c>
      <c r="H31" s="24">
        <v>352168</v>
      </c>
      <c r="I31" s="24">
        <v>352168</v>
      </c>
      <c r="J31" s="24">
        <v>931359</v>
      </c>
      <c r="K31" s="24">
        <v>307817</v>
      </c>
      <c r="L31" s="24">
        <v>352168</v>
      </c>
      <c r="M31" s="24">
        <v>352168</v>
      </c>
      <c r="N31" s="24">
        <v>1012153</v>
      </c>
      <c r="O31" s="24">
        <v>311192</v>
      </c>
      <c r="P31" s="24">
        <v>268954</v>
      </c>
      <c r="Q31" s="24">
        <v>217532</v>
      </c>
      <c r="R31" s="24">
        <v>797678</v>
      </c>
      <c r="S31" s="24"/>
      <c r="T31" s="24"/>
      <c r="U31" s="24"/>
      <c r="V31" s="24"/>
      <c r="W31" s="24">
        <v>2741190</v>
      </c>
      <c r="X31" s="24">
        <v>2461563</v>
      </c>
      <c r="Y31" s="24">
        <v>279627</v>
      </c>
      <c r="Z31" s="6">
        <v>11.36</v>
      </c>
      <c r="AA31" s="22">
        <v>3282060</v>
      </c>
    </row>
    <row r="32" spans="1:27" ht="12.75">
      <c r="A32" s="2" t="s">
        <v>35</v>
      </c>
      <c r="B32" s="3"/>
      <c r="C32" s="19">
        <f aca="true" t="shared" si="6" ref="C32:Y32">SUM(C33:C37)</f>
        <v>30008244</v>
      </c>
      <c r="D32" s="19">
        <f>SUM(D33:D37)</f>
        <v>0</v>
      </c>
      <c r="E32" s="20">
        <f t="shared" si="6"/>
        <v>32487753</v>
      </c>
      <c r="F32" s="21">
        <f t="shared" si="6"/>
        <v>33892995</v>
      </c>
      <c r="G32" s="21">
        <f t="shared" si="6"/>
        <v>2283362</v>
      </c>
      <c r="H32" s="21">
        <f t="shared" si="6"/>
        <v>2258069</v>
      </c>
      <c r="I32" s="21">
        <f t="shared" si="6"/>
        <v>2258069</v>
      </c>
      <c r="J32" s="21">
        <f t="shared" si="6"/>
        <v>6799500</v>
      </c>
      <c r="K32" s="21">
        <f t="shared" si="6"/>
        <v>2775159</v>
      </c>
      <c r="L32" s="21">
        <f t="shared" si="6"/>
        <v>2258069</v>
      </c>
      <c r="M32" s="21">
        <f t="shared" si="6"/>
        <v>2258069</v>
      </c>
      <c r="N32" s="21">
        <f t="shared" si="6"/>
        <v>7291297</v>
      </c>
      <c r="O32" s="21">
        <f t="shared" si="6"/>
        <v>2448725</v>
      </c>
      <c r="P32" s="21">
        <f t="shared" si="6"/>
        <v>2295609</v>
      </c>
      <c r="Q32" s="21">
        <f t="shared" si="6"/>
        <v>2263127</v>
      </c>
      <c r="R32" s="21">
        <f t="shared" si="6"/>
        <v>7007461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21098258</v>
      </c>
      <c r="X32" s="21">
        <f t="shared" si="6"/>
        <v>25419753</v>
      </c>
      <c r="Y32" s="21">
        <f t="shared" si="6"/>
        <v>-4321495</v>
      </c>
      <c r="Z32" s="4">
        <f>+IF(X32&lt;&gt;0,+(Y32/X32)*100,0)</f>
        <v>-17.000538911609407</v>
      </c>
      <c r="AA32" s="19">
        <f>SUM(AA33:AA37)</f>
        <v>33892995</v>
      </c>
    </row>
    <row r="33" spans="1:27" ht="12.75">
      <c r="A33" s="5" t="s">
        <v>36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/>
      <c r="AA33" s="22"/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14071740</v>
      </c>
      <c r="D35" s="22"/>
      <c r="E35" s="23">
        <v>16162800</v>
      </c>
      <c r="F35" s="24">
        <v>17931791</v>
      </c>
      <c r="G35" s="24">
        <v>1022258</v>
      </c>
      <c r="H35" s="24">
        <v>1083814</v>
      </c>
      <c r="I35" s="24">
        <v>1083814</v>
      </c>
      <c r="J35" s="24">
        <v>3189886</v>
      </c>
      <c r="K35" s="24">
        <v>1379176</v>
      </c>
      <c r="L35" s="24">
        <v>1083814</v>
      </c>
      <c r="M35" s="24">
        <v>1083814</v>
      </c>
      <c r="N35" s="24">
        <v>3546804</v>
      </c>
      <c r="O35" s="24">
        <v>1298388</v>
      </c>
      <c r="P35" s="24">
        <v>1146077</v>
      </c>
      <c r="Q35" s="24">
        <v>1110192</v>
      </c>
      <c r="R35" s="24">
        <v>3554657</v>
      </c>
      <c r="S35" s="24"/>
      <c r="T35" s="24"/>
      <c r="U35" s="24"/>
      <c r="V35" s="24"/>
      <c r="W35" s="24">
        <v>10291347</v>
      </c>
      <c r="X35" s="24">
        <v>13448853</v>
      </c>
      <c r="Y35" s="24">
        <v>-3157506</v>
      </c>
      <c r="Z35" s="6">
        <v>-23.48</v>
      </c>
      <c r="AA35" s="22">
        <v>17931791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15936504</v>
      </c>
      <c r="D37" s="25"/>
      <c r="E37" s="26">
        <v>16324953</v>
      </c>
      <c r="F37" s="27">
        <v>15961204</v>
      </c>
      <c r="G37" s="27">
        <v>1261104</v>
      </c>
      <c r="H37" s="27">
        <v>1174255</v>
      </c>
      <c r="I37" s="27">
        <v>1174255</v>
      </c>
      <c r="J37" s="27">
        <v>3609614</v>
      </c>
      <c r="K37" s="27">
        <v>1395983</v>
      </c>
      <c r="L37" s="27">
        <v>1174255</v>
      </c>
      <c r="M37" s="27">
        <v>1174255</v>
      </c>
      <c r="N37" s="27">
        <v>3744493</v>
      </c>
      <c r="O37" s="27">
        <v>1150337</v>
      </c>
      <c r="P37" s="27">
        <v>1149532</v>
      </c>
      <c r="Q37" s="27">
        <v>1152935</v>
      </c>
      <c r="R37" s="27">
        <v>3452804</v>
      </c>
      <c r="S37" s="27"/>
      <c r="T37" s="27"/>
      <c r="U37" s="27"/>
      <c r="V37" s="27"/>
      <c r="W37" s="27">
        <v>10806911</v>
      </c>
      <c r="X37" s="27">
        <v>11970900</v>
      </c>
      <c r="Y37" s="27">
        <v>-1163989</v>
      </c>
      <c r="Z37" s="7">
        <v>-9.72</v>
      </c>
      <c r="AA37" s="25">
        <v>15961204</v>
      </c>
    </row>
    <row r="38" spans="1:27" ht="12.75">
      <c r="A38" s="2" t="s">
        <v>41</v>
      </c>
      <c r="B38" s="8"/>
      <c r="C38" s="19">
        <f aca="true" t="shared" si="7" ref="C38:Y38">SUM(C39:C41)</f>
        <v>124735155</v>
      </c>
      <c r="D38" s="19">
        <f>SUM(D39:D41)</f>
        <v>0</v>
      </c>
      <c r="E38" s="20">
        <f t="shared" si="7"/>
        <v>198534421</v>
      </c>
      <c r="F38" s="21">
        <f t="shared" si="7"/>
        <v>156414197</v>
      </c>
      <c r="G38" s="21">
        <f t="shared" si="7"/>
        <v>2673842</v>
      </c>
      <c r="H38" s="21">
        <f t="shared" si="7"/>
        <v>6004429</v>
      </c>
      <c r="I38" s="21">
        <f t="shared" si="7"/>
        <v>6004429</v>
      </c>
      <c r="J38" s="21">
        <f t="shared" si="7"/>
        <v>14682700</v>
      </c>
      <c r="K38" s="21">
        <f t="shared" si="7"/>
        <v>2986271</v>
      </c>
      <c r="L38" s="21">
        <f t="shared" si="7"/>
        <v>6004429</v>
      </c>
      <c r="M38" s="21">
        <f t="shared" si="7"/>
        <v>4265731</v>
      </c>
      <c r="N38" s="21">
        <f t="shared" si="7"/>
        <v>13256431</v>
      </c>
      <c r="O38" s="21">
        <f t="shared" si="7"/>
        <v>2708974</v>
      </c>
      <c r="P38" s="21">
        <f t="shared" si="7"/>
        <v>2637335</v>
      </c>
      <c r="Q38" s="21">
        <f t="shared" si="7"/>
        <v>2512197</v>
      </c>
      <c r="R38" s="21">
        <f t="shared" si="7"/>
        <v>7858506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35797637</v>
      </c>
      <c r="X38" s="21">
        <f t="shared" si="7"/>
        <v>117198216</v>
      </c>
      <c r="Y38" s="21">
        <f t="shared" si="7"/>
        <v>-81400579</v>
      </c>
      <c r="Z38" s="4">
        <f>+IF(X38&lt;&gt;0,+(Y38/X38)*100,0)</f>
        <v>-69.4554761823337</v>
      </c>
      <c r="AA38" s="19">
        <f>SUM(AA39:AA41)</f>
        <v>156414197</v>
      </c>
    </row>
    <row r="39" spans="1:27" ht="12.75">
      <c r="A39" s="5" t="s">
        <v>42</v>
      </c>
      <c r="B39" s="3"/>
      <c r="C39" s="22">
        <v>98615420</v>
      </c>
      <c r="D39" s="22"/>
      <c r="E39" s="23">
        <v>157929205</v>
      </c>
      <c r="F39" s="24">
        <v>114928460</v>
      </c>
      <c r="G39" s="24">
        <v>806536</v>
      </c>
      <c r="H39" s="24">
        <v>3529426</v>
      </c>
      <c r="I39" s="24">
        <v>3529426</v>
      </c>
      <c r="J39" s="24">
        <v>7865388</v>
      </c>
      <c r="K39" s="24">
        <v>968337</v>
      </c>
      <c r="L39" s="24">
        <v>3529426</v>
      </c>
      <c r="M39" s="24">
        <v>1790728</v>
      </c>
      <c r="N39" s="24">
        <v>6288491</v>
      </c>
      <c r="O39" s="24">
        <v>1010594</v>
      </c>
      <c r="P39" s="24">
        <v>827041</v>
      </c>
      <c r="Q39" s="24">
        <v>830888</v>
      </c>
      <c r="R39" s="24">
        <v>2668523</v>
      </c>
      <c r="S39" s="24"/>
      <c r="T39" s="24"/>
      <c r="U39" s="24"/>
      <c r="V39" s="24"/>
      <c r="W39" s="24">
        <v>16822402</v>
      </c>
      <c r="X39" s="24">
        <v>86083893</v>
      </c>
      <c r="Y39" s="24">
        <v>-69261491</v>
      </c>
      <c r="Z39" s="6">
        <v>-80.46</v>
      </c>
      <c r="AA39" s="22">
        <v>114928460</v>
      </c>
    </row>
    <row r="40" spans="1:27" ht="12.75">
      <c r="A40" s="5" t="s">
        <v>43</v>
      </c>
      <c r="B40" s="3"/>
      <c r="C40" s="22">
        <v>24760464</v>
      </c>
      <c r="D40" s="22"/>
      <c r="E40" s="23">
        <v>29515034</v>
      </c>
      <c r="F40" s="24">
        <v>28799812</v>
      </c>
      <c r="G40" s="24">
        <v>1710193</v>
      </c>
      <c r="H40" s="24">
        <v>2383766</v>
      </c>
      <c r="I40" s="24">
        <v>2383766</v>
      </c>
      <c r="J40" s="24">
        <v>6477725</v>
      </c>
      <c r="K40" s="24">
        <v>1888647</v>
      </c>
      <c r="L40" s="24">
        <v>2383766</v>
      </c>
      <c r="M40" s="24">
        <v>2383766</v>
      </c>
      <c r="N40" s="24">
        <v>6656179</v>
      </c>
      <c r="O40" s="24">
        <v>1587970</v>
      </c>
      <c r="P40" s="24">
        <v>1699884</v>
      </c>
      <c r="Q40" s="24">
        <v>1539228</v>
      </c>
      <c r="R40" s="24">
        <v>4827082</v>
      </c>
      <c r="S40" s="24"/>
      <c r="T40" s="24"/>
      <c r="U40" s="24"/>
      <c r="V40" s="24"/>
      <c r="W40" s="24">
        <v>17960986</v>
      </c>
      <c r="X40" s="24">
        <v>21599874</v>
      </c>
      <c r="Y40" s="24">
        <v>-3638888</v>
      </c>
      <c r="Z40" s="6">
        <v>-16.85</v>
      </c>
      <c r="AA40" s="22">
        <v>28799812</v>
      </c>
    </row>
    <row r="41" spans="1:27" ht="12.75">
      <c r="A41" s="5" t="s">
        <v>44</v>
      </c>
      <c r="B41" s="3"/>
      <c r="C41" s="22">
        <v>1359271</v>
      </c>
      <c r="D41" s="22"/>
      <c r="E41" s="23">
        <v>11090182</v>
      </c>
      <c r="F41" s="24">
        <v>12685925</v>
      </c>
      <c r="G41" s="24">
        <v>157113</v>
      </c>
      <c r="H41" s="24">
        <v>91237</v>
      </c>
      <c r="I41" s="24">
        <v>91237</v>
      </c>
      <c r="J41" s="24">
        <v>339587</v>
      </c>
      <c r="K41" s="24">
        <v>129287</v>
      </c>
      <c r="L41" s="24">
        <v>91237</v>
      </c>
      <c r="M41" s="24">
        <v>91237</v>
      </c>
      <c r="N41" s="24">
        <v>311761</v>
      </c>
      <c r="O41" s="24">
        <v>110410</v>
      </c>
      <c r="P41" s="24">
        <v>110410</v>
      </c>
      <c r="Q41" s="24">
        <v>142081</v>
      </c>
      <c r="R41" s="24">
        <v>362901</v>
      </c>
      <c r="S41" s="24"/>
      <c r="T41" s="24"/>
      <c r="U41" s="24"/>
      <c r="V41" s="24"/>
      <c r="W41" s="24">
        <v>1014249</v>
      </c>
      <c r="X41" s="24">
        <v>9514449</v>
      </c>
      <c r="Y41" s="24">
        <v>-8500200</v>
      </c>
      <c r="Z41" s="6">
        <v>-89.34</v>
      </c>
      <c r="AA41" s="22">
        <v>12685925</v>
      </c>
    </row>
    <row r="42" spans="1:27" ht="12.75">
      <c r="A42" s="2" t="s">
        <v>45</v>
      </c>
      <c r="B42" s="8"/>
      <c r="C42" s="19">
        <f aca="true" t="shared" si="8" ref="C42:Y42">SUM(C43:C46)</f>
        <v>246747244</v>
      </c>
      <c r="D42" s="19">
        <f>SUM(D43:D46)</f>
        <v>0</v>
      </c>
      <c r="E42" s="20">
        <f t="shared" si="8"/>
        <v>256272763</v>
      </c>
      <c r="F42" s="21">
        <f t="shared" si="8"/>
        <v>275062468</v>
      </c>
      <c r="G42" s="21">
        <f t="shared" si="8"/>
        <v>8797910</v>
      </c>
      <c r="H42" s="21">
        <f t="shared" si="8"/>
        <v>17824958</v>
      </c>
      <c r="I42" s="21">
        <f t="shared" si="8"/>
        <v>17824958</v>
      </c>
      <c r="J42" s="21">
        <f t="shared" si="8"/>
        <v>44447826</v>
      </c>
      <c r="K42" s="21">
        <f t="shared" si="8"/>
        <v>12110398</v>
      </c>
      <c r="L42" s="21">
        <f t="shared" si="8"/>
        <v>17824958</v>
      </c>
      <c r="M42" s="21">
        <f t="shared" si="8"/>
        <v>61008610</v>
      </c>
      <c r="N42" s="21">
        <f t="shared" si="8"/>
        <v>90943966</v>
      </c>
      <c r="O42" s="21">
        <f t="shared" si="8"/>
        <v>10258940</v>
      </c>
      <c r="P42" s="21">
        <f t="shared" si="8"/>
        <v>11071252</v>
      </c>
      <c r="Q42" s="21">
        <f t="shared" si="8"/>
        <v>14306272</v>
      </c>
      <c r="R42" s="21">
        <f t="shared" si="8"/>
        <v>35636464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171028256</v>
      </c>
      <c r="X42" s="21">
        <f t="shared" si="8"/>
        <v>206409303</v>
      </c>
      <c r="Y42" s="21">
        <f t="shared" si="8"/>
        <v>-35381047</v>
      </c>
      <c r="Z42" s="4">
        <f>+IF(X42&lt;&gt;0,+(Y42/X42)*100,0)</f>
        <v>-17.14120753559252</v>
      </c>
      <c r="AA42" s="19">
        <f>SUM(AA43:AA46)</f>
        <v>275062468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>
        <v>203289355</v>
      </c>
      <c r="D44" s="22"/>
      <c r="E44" s="23">
        <v>220320045</v>
      </c>
      <c r="F44" s="24">
        <v>229259832</v>
      </c>
      <c r="G44" s="24">
        <v>8028408</v>
      </c>
      <c r="H44" s="24">
        <v>10868692</v>
      </c>
      <c r="I44" s="24">
        <v>10868692</v>
      </c>
      <c r="J44" s="24">
        <v>29765792</v>
      </c>
      <c r="K44" s="24">
        <v>9389620</v>
      </c>
      <c r="L44" s="24">
        <v>10868692</v>
      </c>
      <c r="M44" s="24">
        <v>22766994</v>
      </c>
      <c r="N44" s="24">
        <v>43025306</v>
      </c>
      <c r="O44" s="24">
        <v>9289402</v>
      </c>
      <c r="P44" s="24">
        <v>8934683</v>
      </c>
      <c r="Q44" s="24">
        <v>12238757</v>
      </c>
      <c r="R44" s="24">
        <v>30462842</v>
      </c>
      <c r="S44" s="24"/>
      <c r="T44" s="24"/>
      <c r="U44" s="24"/>
      <c r="V44" s="24"/>
      <c r="W44" s="24">
        <v>103253940</v>
      </c>
      <c r="X44" s="24">
        <v>171944865</v>
      </c>
      <c r="Y44" s="24">
        <v>-68690925</v>
      </c>
      <c r="Z44" s="6">
        <v>-39.95</v>
      </c>
      <c r="AA44" s="22">
        <v>229259832</v>
      </c>
    </row>
    <row r="45" spans="1:27" ht="12.75">
      <c r="A45" s="5" t="s">
        <v>48</v>
      </c>
      <c r="B45" s="3"/>
      <c r="C45" s="25">
        <v>43457889</v>
      </c>
      <c r="D45" s="25"/>
      <c r="E45" s="26">
        <v>35952718</v>
      </c>
      <c r="F45" s="27">
        <v>45802636</v>
      </c>
      <c r="G45" s="27">
        <v>769502</v>
      </c>
      <c r="H45" s="27">
        <v>6956266</v>
      </c>
      <c r="I45" s="27">
        <v>6956266</v>
      </c>
      <c r="J45" s="27">
        <v>14682034</v>
      </c>
      <c r="K45" s="27">
        <v>2720778</v>
      </c>
      <c r="L45" s="27">
        <v>6956266</v>
      </c>
      <c r="M45" s="27">
        <v>38241616</v>
      </c>
      <c r="N45" s="27">
        <v>47918660</v>
      </c>
      <c r="O45" s="27">
        <v>969538</v>
      </c>
      <c r="P45" s="27">
        <v>2136569</v>
      </c>
      <c r="Q45" s="27">
        <v>2067515</v>
      </c>
      <c r="R45" s="27">
        <v>5173622</v>
      </c>
      <c r="S45" s="27"/>
      <c r="T45" s="27"/>
      <c r="U45" s="27"/>
      <c r="V45" s="27"/>
      <c r="W45" s="27">
        <v>67774316</v>
      </c>
      <c r="X45" s="27">
        <v>34464438</v>
      </c>
      <c r="Y45" s="27">
        <v>33309878</v>
      </c>
      <c r="Z45" s="7">
        <v>96.65</v>
      </c>
      <c r="AA45" s="25">
        <v>45802636</v>
      </c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586294333</v>
      </c>
      <c r="D48" s="40">
        <f>+D28+D32+D38+D42+D47</f>
        <v>0</v>
      </c>
      <c r="E48" s="41">
        <f t="shared" si="9"/>
        <v>608823769</v>
      </c>
      <c r="F48" s="42">
        <f t="shared" si="9"/>
        <v>606877177</v>
      </c>
      <c r="G48" s="42">
        <f t="shared" si="9"/>
        <v>21092833</v>
      </c>
      <c r="H48" s="42">
        <f t="shared" si="9"/>
        <v>35653972</v>
      </c>
      <c r="I48" s="42">
        <f t="shared" si="9"/>
        <v>35653972</v>
      </c>
      <c r="J48" s="42">
        <f t="shared" si="9"/>
        <v>92400777</v>
      </c>
      <c r="K48" s="42">
        <f t="shared" si="9"/>
        <v>26952262</v>
      </c>
      <c r="L48" s="42">
        <f t="shared" si="9"/>
        <v>35653972</v>
      </c>
      <c r="M48" s="42">
        <f t="shared" si="9"/>
        <v>64135525</v>
      </c>
      <c r="N48" s="42">
        <f t="shared" si="9"/>
        <v>126741759</v>
      </c>
      <c r="O48" s="42">
        <f t="shared" si="9"/>
        <v>23450667</v>
      </c>
      <c r="P48" s="42">
        <f t="shared" si="9"/>
        <v>22484177</v>
      </c>
      <c r="Q48" s="42">
        <f t="shared" si="9"/>
        <v>33143789</v>
      </c>
      <c r="R48" s="42">
        <f t="shared" si="9"/>
        <v>79078633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298221169</v>
      </c>
      <c r="X48" s="42">
        <f t="shared" si="9"/>
        <v>455158035</v>
      </c>
      <c r="Y48" s="42">
        <f t="shared" si="9"/>
        <v>-156936866</v>
      </c>
      <c r="Z48" s="43">
        <f>+IF(X48&lt;&gt;0,+(Y48/X48)*100,0)</f>
        <v>-34.479643098028575</v>
      </c>
      <c r="AA48" s="40">
        <f>+AA28+AA32+AA38+AA42+AA47</f>
        <v>606877177</v>
      </c>
    </row>
    <row r="49" spans="1:27" ht="12.75">
      <c r="A49" s="14" t="s">
        <v>96</v>
      </c>
      <c r="B49" s="15"/>
      <c r="C49" s="44">
        <f aca="true" t="shared" si="10" ref="C49:Y49">+C25-C48</f>
        <v>107016616</v>
      </c>
      <c r="D49" s="44">
        <f>+D25-D48</f>
        <v>0</v>
      </c>
      <c r="E49" s="45">
        <f t="shared" si="10"/>
        <v>218484603</v>
      </c>
      <c r="F49" s="46">
        <f t="shared" si="10"/>
        <v>193646666</v>
      </c>
      <c r="G49" s="46">
        <f t="shared" si="10"/>
        <v>111129450</v>
      </c>
      <c r="H49" s="46">
        <f t="shared" si="10"/>
        <v>27024896</v>
      </c>
      <c r="I49" s="46">
        <f t="shared" si="10"/>
        <v>27024896</v>
      </c>
      <c r="J49" s="46">
        <f t="shared" si="10"/>
        <v>165179242</v>
      </c>
      <c r="K49" s="46">
        <f t="shared" si="10"/>
        <v>-1057647</v>
      </c>
      <c r="L49" s="46">
        <f t="shared" si="10"/>
        <v>27024896</v>
      </c>
      <c r="M49" s="46">
        <f t="shared" si="10"/>
        <v>133610191</v>
      </c>
      <c r="N49" s="46">
        <f t="shared" si="10"/>
        <v>159577440</v>
      </c>
      <c r="O49" s="46">
        <f t="shared" si="10"/>
        <v>191741434</v>
      </c>
      <c r="P49" s="46">
        <f t="shared" si="10"/>
        <v>-778629</v>
      </c>
      <c r="Q49" s="46">
        <f t="shared" si="10"/>
        <v>84444264</v>
      </c>
      <c r="R49" s="46">
        <f t="shared" si="10"/>
        <v>275407069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600163751</v>
      </c>
      <c r="X49" s="46">
        <f>IF(F25=F48,0,X25-X48)</f>
        <v>145234962</v>
      </c>
      <c r="Y49" s="46">
        <f t="shared" si="10"/>
        <v>454928789</v>
      </c>
      <c r="Z49" s="47">
        <f>+IF(X49&lt;&gt;0,+(Y49/X49)*100,0)</f>
        <v>313.23641548513643</v>
      </c>
      <c r="AA49" s="44">
        <f>+AA25-AA48</f>
        <v>193646666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3268696010</v>
      </c>
      <c r="F5" s="21">
        <f t="shared" si="0"/>
        <v>3268696010</v>
      </c>
      <c r="G5" s="21">
        <f t="shared" si="0"/>
        <v>2923152494</v>
      </c>
      <c r="H5" s="21">
        <f t="shared" si="0"/>
        <v>0</v>
      </c>
      <c r="I5" s="21">
        <f t="shared" si="0"/>
        <v>15405565</v>
      </c>
      <c r="J5" s="21">
        <f t="shared" si="0"/>
        <v>2938558059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-312105610</v>
      </c>
      <c r="P5" s="21">
        <f t="shared" si="0"/>
        <v>0</v>
      </c>
      <c r="Q5" s="21">
        <f t="shared" si="0"/>
        <v>0</v>
      </c>
      <c r="R5" s="21">
        <f t="shared" si="0"/>
        <v>-312105610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2626452449</v>
      </c>
      <c r="X5" s="21">
        <f t="shared" si="0"/>
        <v>2451522105</v>
      </c>
      <c r="Y5" s="21">
        <f t="shared" si="0"/>
        <v>174930344</v>
      </c>
      <c r="Z5" s="4">
        <f>+IF(X5&lt;&gt;0,+(Y5/X5)*100,0)</f>
        <v>7.135580937378494</v>
      </c>
      <c r="AA5" s="19">
        <f>SUM(AA6:AA8)</f>
        <v>3268696010</v>
      </c>
    </row>
    <row r="6" spans="1:27" ht="12.75">
      <c r="A6" s="5" t="s">
        <v>32</v>
      </c>
      <c r="B6" s="3"/>
      <c r="C6" s="22"/>
      <c r="D6" s="22"/>
      <c r="E6" s="23">
        <v>40000</v>
      </c>
      <c r="F6" s="24">
        <v>40000</v>
      </c>
      <c r="G6" s="24">
        <v>62624</v>
      </c>
      <c r="H6" s="24"/>
      <c r="I6" s="24">
        <v>67116</v>
      </c>
      <c r="J6" s="24">
        <v>129740</v>
      </c>
      <c r="K6" s="24"/>
      <c r="L6" s="24"/>
      <c r="M6" s="24"/>
      <c r="N6" s="24"/>
      <c r="O6" s="24">
        <v>59878</v>
      </c>
      <c r="P6" s="24"/>
      <c r="Q6" s="24"/>
      <c r="R6" s="24">
        <v>59878</v>
      </c>
      <c r="S6" s="24"/>
      <c r="T6" s="24"/>
      <c r="U6" s="24"/>
      <c r="V6" s="24"/>
      <c r="W6" s="24">
        <v>189618</v>
      </c>
      <c r="X6" s="24">
        <v>29997</v>
      </c>
      <c r="Y6" s="24">
        <v>159621</v>
      </c>
      <c r="Z6" s="6">
        <v>532.12</v>
      </c>
      <c r="AA6" s="22">
        <v>40000</v>
      </c>
    </row>
    <row r="7" spans="1:27" ht="12.75">
      <c r="A7" s="5" t="s">
        <v>33</v>
      </c>
      <c r="B7" s="3"/>
      <c r="C7" s="25"/>
      <c r="D7" s="25"/>
      <c r="E7" s="26">
        <v>3268654010</v>
      </c>
      <c r="F7" s="27">
        <v>3268654010</v>
      </c>
      <c r="G7" s="27">
        <v>2923089870</v>
      </c>
      <c r="H7" s="27"/>
      <c r="I7" s="27">
        <v>15338449</v>
      </c>
      <c r="J7" s="27">
        <v>2938428319</v>
      </c>
      <c r="K7" s="27"/>
      <c r="L7" s="27"/>
      <c r="M7" s="27"/>
      <c r="N7" s="27"/>
      <c r="O7" s="27">
        <v>-312165488</v>
      </c>
      <c r="P7" s="27"/>
      <c r="Q7" s="27"/>
      <c r="R7" s="27">
        <v>-312165488</v>
      </c>
      <c r="S7" s="27"/>
      <c r="T7" s="27"/>
      <c r="U7" s="27"/>
      <c r="V7" s="27"/>
      <c r="W7" s="27">
        <v>2626262831</v>
      </c>
      <c r="X7" s="27">
        <v>2451490605</v>
      </c>
      <c r="Y7" s="27">
        <v>174772226</v>
      </c>
      <c r="Z7" s="7">
        <v>7.13</v>
      </c>
      <c r="AA7" s="25">
        <v>3268654010</v>
      </c>
    </row>
    <row r="8" spans="1:27" ht="12.75">
      <c r="A8" s="5" t="s">
        <v>34</v>
      </c>
      <c r="B8" s="3"/>
      <c r="C8" s="22"/>
      <c r="D8" s="22"/>
      <c r="E8" s="23">
        <v>2000</v>
      </c>
      <c r="F8" s="24">
        <v>2000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1503</v>
      </c>
      <c r="Y8" s="24">
        <v>-1503</v>
      </c>
      <c r="Z8" s="6">
        <v>-100</v>
      </c>
      <c r="AA8" s="22">
        <v>2000</v>
      </c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1086697070</v>
      </c>
      <c r="F9" s="21">
        <f t="shared" si="1"/>
        <v>1086697070</v>
      </c>
      <c r="G9" s="21">
        <f t="shared" si="1"/>
        <v>5829199</v>
      </c>
      <c r="H9" s="21">
        <f t="shared" si="1"/>
        <v>0</v>
      </c>
      <c r="I9" s="21">
        <f t="shared" si="1"/>
        <v>4323350</v>
      </c>
      <c r="J9" s="21">
        <f t="shared" si="1"/>
        <v>10152549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161263268</v>
      </c>
      <c r="P9" s="21">
        <f t="shared" si="1"/>
        <v>0</v>
      </c>
      <c r="Q9" s="21">
        <f t="shared" si="1"/>
        <v>0</v>
      </c>
      <c r="R9" s="21">
        <f t="shared" si="1"/>
        <v>161263268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171415817</v>
      </c>
      <c r="X9" s="21">
        <f t="shared" si="1"/>
        <v>815023053</v>
      </c>
      <c r="Y9" s="21">
        <f t="shared" si="1"/>
        <v>-643607236</v>
      </c>
      <c r="Z9" s="4">
        <f>+IF(X9&lt;&gt;0,+(Y9/X9)*100,0)</f>
        <v>-78.96797932659213</v>
      </c>
      <c r="AA9" s="19">
        <f>SUM(AA10:AA14)</f>
        <v>1086697070</v>
      </c>
    </row>
    <row r="10" spans="1:27" ht="12.75">
      <c r="A10" s="5" t="s">
        <v>36</v>
      </c>
      <c r="B10" s="3"/>
      <c r="C10" s="22"/>
      <c r="D10" s="22"/>
      <c r="E10" s="23">
        <v>42090590</v>
      </c>
      <c r="F10" s="24">
        <v>42090590</v>
      </c>
      <c r="G10" s="24">
        <v>2542472</v>
      </c>
      <c r="H10" s="24"/>
      <c r="I10" s="24">
        <v>1410641</v>
      </c>
      <c r="J10" s="24">
        <v>3953113</v>
      </c>
      <c r="K10" s="24"/>
      <c r="L10" s="24"/>
      <c r="M10" s="24"/>
      <c r="N10" s="24"/>
      <c r="O10" s="24">
        <v>2502700</v>
      </c>
      <c r="P10" s="24"/>
      <c r="Q10" s="24"/>
      <c r="R10" s="24">
        <v>2502700</v>
      </c>
      <c r="S10" s="24"/>
      <c r="T10" s="24"/>
      <c r="U10" s="24"/>
      <c r="V10" s="24"/>
      <c r="W10" s="24">
        <v>6455813</v>
      </c>
      <c r="X10" s="24">
        <v>31568112</v>
      </c>
      <c r="Y10" s="24">
        <v>-25112299</v>
      </c>
      <c r="Z10" s="6">
        <v>-79.55</v>
      </c>
      <c r="AA10" s="22">
        <v>42090590</v>
      </c>
    </row>
    <row r="11" spans="1:27" ht="12.75">
      <c r="A11" s="5" t="s">
        <v>37</v>
      </c>
      <c r="B11" s="3"/>
      <c r="C11" s="22"/>
      <c r="D11" s="22"/>
      <c r="E11" s="23">
        <v>5702450</v>
      </c>
      <c r="F11" s="24">
        <v>5702450</v>
      </c>
      <c r="G11" s="24">
        <v>235603</v>
      </c>
      <c r="H11" s="24"/>
      <c r="I11" s="24">
        <v>317644</v>
      </c>
      <c r="J11" s="24">
        <v>553247</v>
      </c>
      <c r="K11" s="24"/>
      <c r="L11" s="24"/>
      <c r="M11" s="24"/>
      <c r="N11" s="24"/>
      <c r="O11" s="24">
        <v>508136</v>
      </c>
      <c r="P11" s="24"/>
      <c r="Q11" s="24"/>
      <c r="R11" s="24">
        <v>508136</v>
      </c>
      <c r="S11" s="24"/>
      <c r="T11" s="24"/>
      <c r="U11" s="24"/>
      <c r="V11" s="24"/>
      <c r="W11" s="24">
        <v>1061383</v>
      </c>
      <c r="X11" s="24">
        <v>4276890</v>
      </c>
      <c r="Y11" s="24">
        <v>-3215507</v>
      </c>
      <c r="Z11" s="6">
        <v>-75.18</v>
      </c>
      <c r="AA11" s="22">
        <v>5702450</v>
      </c>
    </row>
    <row r="12" spans="1:27" ht="12.75">
      <c r="A12" s="5" t="s">
        <v>38</v>
      </c>
      <c r="B12" s="3"/>
      <c r="C12" s="22"/>
      <c r="D12" s="22"/>
      <c r="E12" s="23">
        <v>677649690</v>
      </c>
      <c r="F12" s="24">
        <v>677649690</v>
      </c>
      <c r="G12" s="24">
        <v>2691295</v>
      </c>
      <c r="H12" s="24"/>
      <c r="I12" s="24">
        <v>2247480</v>
      </c>
      <c r="J12" s="24">
        <v>4938775</v>
      </c>
      <c r="K12" s="24"/>
      <c r="L12" s="24"/>
      <c r="M12" s="24"/>
      <c r="N12" s="24"/>
      <c r="O12" s="24">
        <v>158038762</v>
      </c>
      <c r="P12" s="24"/>
      <c r="Q12" s="24"/>
      <c r="R12" s="24">
        <v>158038762</v>
      </c>
      <c r="S12" s="24"/>
      <c r="T12" s="24"/>
      <c r="U12" s="24"/>
      <c r="V12" s="24"/>
      <c r="W12" s="24">
        <v>162977537</v>
      </c>
      <c r="X12" s="24">
        <v>508237281</v>
      </c>
      <c r="Y12" s="24">
        <v>-345259744</v>
      </c>
      <c r="Z12" s="6">
        <v>-67.93</v>
      </c>
      <c r="AA12" s="22">
        <v>677649690</v>
      </c>
    </row>
    <row r="13" spans="1:27" ht="12.75">
      <c r="A13" s="5" t="s">
        <v>39</v>
      </c>
      <c r="B13" s="3"/>
      <c r="C13" s="22"/>
      <c r="D13" s="22"/>
      <c r="E13" s="23">
        <v>358835470</v>
      </c>
      <c r="F13" s="24">
        <v>358835470</v>
      </c>
      <c r="G13" s="24">
        <v>239293</v>
      </c>
      <c r="H13" s="24"/>
      <c r="I13" s="24">
        <v>280403</v>
      </c>
      <c r="J13" s="24">
        <v>519696</v>
      </c>
      <c r="K13" s="24"/>
      <c r="L13" s="24"/>
      <c r="M13" s="24"/>
      <c r="N13" s="24"/>
      <c r="O13" s="24">
        <v>244039</v>
      </c>
      <c r="P13" s="24"/>
      <c r="Q13" s="24"/>
      <c r="R13" s="24">
        <v>244039</v>
      </c>
      <c r="S13" s="24"/>
      <c r="T13" s="24"/>
      <c r="U13" s="24"/>
      <c r="V13" s="24"/>
      <c r="W13" s="24">
        <v>763735</v>
      </c>
      <c r="X13" s="24">
        <v>269126622</v>
      </c>
      <c r="Y13" s="24">
        <v>-268362887</v>
      </c>
      <c r="Z13" s="6">
        <v>-99.72</v>
      </c>
      <c r="AA13" s="22">
        <v>358835470</v>
      </c>
    </row>
    <row r="14" spans="1:27" ht="12.75">
      <c r="A14" s="5" t="s">
        <v>40</v>
      </c>
      <c r="B14" s="3"/>
      <c r="C14" s="25"/>
      <c r="D14" s="25"/>
      <c r="E14" s="26">
        <v>2418870</v>
      </c>
      <c r="F14" s="27">
        <v>2418870</v>
      </c>
      <c r="G14" s="27">
        <v>120536</v>
      </c>
      <c r="H14" s="27"/>
      <c r="I14" s="27">
        <v>67182</v>
      </c>
      <c r="J14" s="27">
        <v>187718</v>
      </c>
      <c r="K14" s="27"/>
      <c r="L14" s="27"/>
      <c r="M14" s="27"/>
      <c r="N14" s="27"/>
      <c r="O14" s="27">
        <v>-30369</v>
      </c>
      <c r="P14" s="27"/>
      <c r="Q14" s="27"/>
      <c r="R14" s="27">
        <v>-30369</v>
      </c>
      <c r="S14" s="27"/>
      <c r="T14" s="27"/>
      <c r="U14" s="27"/>
      <c r="V14" s="27"/>
      <c r="W14" s="27">
        <v>157349</v>
      </c>
      <c r="X14" s="27">
        <v>1814148</v>
      </c>
      <c r="Y14" s="27">
        <v>-1656799</v>
      </c>
      <c r="Z14" s="7">
        <v>-91.33</v>
      </c>
      <c r="AA14" s="25">
        <v>2418870</v>
      </c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611308959</v>
      </c>
      <c r="F15" s="21">
        <f t="shared" si="2"/>
        <v>611308959</v>
      </c>
      <c r="G15" s="21">
        <f t="shared" si="2"/>
        <v>4140501</v>
      </c>
      <c r="H15" s="21">
        <f t="shared" si="2"/>
        <v>0</v>
      </c>
      <c r="I15" s="21">
        <f t="shared" si="2"/>
        <v>2790039</v>
      </c>
      <c r="J15" s="21">
        <f t="shared" si="2"/>
        <v>6930540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38920897</v>
      </c>
      <c r="P15" s="21">
        <f t="shared" si="2"/>
        <v>0</v>
      </c>
      <c r="Q15" s="21">
        <f t="shared" si="2"/>
        <v>0</v>
      </c>
      <c r="R15" s="21">
        <f t="shared" si="2"/>
        <v>38920897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45851437</v>
      </c>
      <c r="X15" s="21">
        <f t="shared" si="2"/>
        <v>458481726</v>
      </c>
      <c r="Y15" s="21">
        <f t="shared" si="2"/>
        <v>-412630289</v>
      </c>
      <c r="Z15" s="4">
        <f>+IF(X15&lt;&gt;0,+(Y15/X15)*100,0)</f>
        <v>-89.99928799779471</v>
      </c>
      <c r="AA15" s="19">
        <f>SUM(AA16:AA18)</f>
        <v>611308959</v>
      </c>
    </row>
    <row r="16" spans="1:27" ht="12.75">
      <c r="A16" s="5" t="s">
        <v>42</v>
      </c>
      <c r="B16" s="3"/>
      <c r="C16" s="22"/>
      <c r="D16" s="22"/>
      <c r="E16" s="23">
        <v>176230369</v>
      </c>
      <c r="F16" s="24">
        <v>176230369</v>
      </c>
      <c r="G16" s="24">
        <v>1539959</v>
      </c>
      <c r="H16" s="24"/>
      <c r="I16" s="24">
        <v>1279727</v>
      </c>
      <c r="J16" s="24">
        <v>2819686</v>
      </c>
      <c r="K16" s="24"/>
      <c r="L16" s="24"/>
      <c r="M16" s="24"/>
      <c r="N16" s="24"/>
      <c r="O16" s="24">
        <v>34949933</v>
      </c>
      <c r="P16" s="24"/>
      <c r="Q16" s="24"/>
      <c r="R16" s="24">
        <v>34949933</v>
      </c>
      <c r="S16" s="24"/>
      <c r="T16" s="24"/>
      <c r="U16" s="24"/>
      <c r="V16" s="24"/>
      <c r="W16" s="24">
        <v>37769619</v>
      </c>
      <c r="X16" s="24">
        <v>132172758</v>
      </c>
      <c r="Y16" s="24">
        <v>-94403139</v>
      </c>
      <c r="Z16" s="6">
        <v>-71.42</v>
      </c>
      <c r="AA16" s="22">
        <v>176230369</v>
      </c>
    </row>
    <row r="17" spans="1:27" ht="12.75">
      <c r="A17" s="5" t="s">
        <v>43</v>
      </c>
      <c r="B17" s="3"/>
      <c r="C17" s="22"/>
      <c r="D17" s="22"/>
      <c r="E17" s="23">
        <v>424311090</v>
      </c>
      <c r="F17" s="24">
        <v>424311090</v>
      </c>
      <c r="G17" s="24">
        <v>2466782</v>
      </c>
      <c r="H17" s="24"/>
      <c r="I17" s="24">
        <v>1351589</v>
      </c>
      <c r="J17" s="24">
        <v>3818371</v>
      </c>
      <c r="K17" s="24"/>
      <c r="L17" s="24"/>
      <c r="M17" s="24"/>
      <c r="N17" s="24"/>
      <c r="O17" s="24">
        <v>3653892</v>
      </c>
      <c r="P17" s="24"/>
      <c r="Q17" s="24"/>
      <c r="R17" s="24">
        <v>3653892</v>
      </c>
      <c r="S17" s="24"/>
      <c r="T17" s="24"/>
      <c r="U17" s="24"/>
      <c r="V17" s="24"/>
      <c r="W17" s="24">
        <v>7472263</v>
      </c>
      <c r="X17" s="24">
        <v>318233331</v>
      </c>
      <c r="Y17" s="24">
        <v>-310761068</v>
      </c>
      <c r="Z17" s="6">
        <v>-97.65</v>
      </c>
      <c r="AA17" s="22">
        <v>424311090</v>
      </c>
    </row>
    <row r="18" spans="1:27" ht="12.75">
      <c r="A18" s="5" t="s">
        <v>44</v>
      </c>
      <c r="B18" s="3"/>
      <c r="C18" s="22"/>
      <c r="D18" s="22"/>
      <c r="E18" s="23">
        <v>10767500</v>
      </c>
      <c r="F18" s="24">
        <v>10767500</v>
      </c>
      <c r="G18" s="24">
        <v>133760</v>
      </c>
      <c r="H18" s="24"/>
      <c r="I18" s="24">
        <v>158723</v>
      </c>
      <c r="J18" s="24">
        <v>292483</v>
      </c>
      <c r="K18" s="24"/>
      <c r="L18" s="24"/>
      <c r="M18" s="24"/>
      <c r="N18" s="24"/>
      <c r="O18" s="24">
        <v>317072</v>
      </c>
      <c r="P18" s="24"/>
      <c r="Q18" s="24"/>
      <c r="R18" s="24">
        <v>317072</v>
      </c>
      <c r="S18" s="24"/>
      <c r="T18" s="24"/>
      <c r="U18" s="24"/>
      <c r="V18" s="24"/>
      <c r="W18" s="24">
        <v>609555</v>
      </c>
      <c r="X18" s="24">
        <v>8075637</v>
      </c>
      <c r="Y18" s="24">
        <v>-7466082</v>
      </c>
      <c r="Z18" s="6">
        <v>-92.45</v>
      </c>
      <c r="AA18" s="22">
        <v>10767500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16839075933</v>
      </c>
      <c r="F19" s="21">
        <f t="shared" si="3"/>
        <v>16839075933</v>
      </c>
      <c r="G19" s="21">
        <f t="shared" si="3"/>
        <v>552432124</v>
      </c>
      <c r="H19" s="21">
        <f t="shared" si="3"/>
        <v>0</v>
      </c>
      <c r="I19" s="21">
        <f t="shared" si="3"/>
        <v>-79237307</v>
      </c>
      <c r="J19" s="21">
        <f t="shared" si="3"/>
        <v>473194817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706251711</v>
      </c>
      <c r="P19" s="21">
        <f t="shared" si="3"/>
        <v>0</v>
      </c>
      <c r="Q19" s="21">
        <f t="shared" si="3"/>
        <v>0</v>
      </c>
      <c r="R19" s="21">
        <f t="shared" si="3"/>
        <v>706251711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1179446528</v>
      </c>
      <c r="X19" s="21">
        <f t="shared" si="3"/>
        <v>5388046515</v>
      </c>
      <c r="Y19" s="21">
        <f t="shared" si="3"/>
        <v>-4208599987</v>
      </c>
      <c r="Z19" s="4">
        <f>+IF(X19&lt;&gt;0,+(Y19/X19)*100,0)</f>
        <v>-78.10994161396916</v>
      </c>
      <c r="AA19" s="19">
        <f>SUM(AA20:AA23)</f>
        <v>16839075933</v>
      </c>
    </row>
    <row r="20" spans="1:27" ht="12.75">
      <c r="A20" s="5" t="s">
        <v>46</v>
      </c>
      <c r="B20" s="3"/>
      <c r="C20" s="22"/>
      <c r="D20" s="22"/>
      <c r="E20" s="23">
        <v>14220383570</v>
      </c>
      <c r="F20" s="24">
        <v>14220383570</v>
      </c>
      <c r="G20" s="24">
        <v>400264684</v>
      </c>
      <c r="H20" s="24"/>
      <c r="I20" s="24">
        <v>-231470292</v>
      </c>
      <c r="J20" s="24">
        <v>168794392</v>
      </c>
      <c r="K20" s="24"/>
      <c r="L20" s="24"/>
      <c r="M20" s="24"/>
      <c r="N20" s="24"/>
      <c r="O20" s="24">
        <v>307892955</v>
      </c>
      <c r="P20" s="24"/>
      <c r="Q20" s="24"/>
      <c r="R20" s="24">
        <v>307892955</v>
      </c>
      <c r="S20" s="24"/>
      <c r="T20" s="24"/>
      <c r="U20" s="24"/>
      <c r="V20" s="24"/>
      <c r="W20" s="24">
        <v>476687347</v>
      </c>
      <c r="X20" s="24">
        <v>3424037715</v>
      </c>
      <c r="Y20" s="24">
        <v>-2947350368</v>
      </c>
      <c r="Z20" s="6">
        <v>-86.08</v>
      </c>
      <c r="AA20" s="22">
        <v>14220383570</v>
      </c>
    </row>
    <row r="21" spans="1:27" ht="12.75">
      <c r="A21" s="5" t="s">
        <v>47</v>
      </c>
      <c r="B21" s="3"/>
      <c r="C21" s="22"/>
      <c r="D21" s="22"/>
      <c r="E21" s="23">
        <v>1281867550</v>
      </c>
      <c r="F21" s="24">
        <v>1281867550</v>
      </c>
      <c r="G21" s="24">
        <v>80065034</v>
      </c>
      <c r="H21" s="24"/>
      <c r="I21" s="24">
        <v>84183739</v>
      </c>
      <c r="J21" s="24">
        <v>164248773</v>
      </c>
      <c r="K21" s="24"/>
      <c r="L21" s="24"/>
      <c r="M21" s="24"/>
      <c r="N21" s="24"/>
      <c r="O21" s="24">
        <v>190874032</v>
      </c>
      <c r="P21" s="24"/>
      <c r="Q21" s="24"/>
      <c r="R21" s="24">
        <v>190874032</v>
      </c>
      <c r="S21" s="24"/>
      <c r="T21" s="24"/>
      <c r="U21" s="24"/>
      <c r="V21" s="24"/>
      <c r="W21" s="24">
        <v>355122805</v>
      </c>
      <c r="X21" s="24">
        <v>961390179</v>
      </c>
      <c r="Y21" s="24">
        <v>-606267374</v>
      </c>
      <c r="Z21" s="6">
        <v>-63.06</v>
      </c>
      <c r="AA21" s="22">
        <v>1281867550</v>
      </c>
    </row>
    <row r="22" spans="1:27" ht="12.75">
      <c r="A22" s="5" t="s">
        <v>48</v>
      </c>
      <c r="B22" s="3"/>
      <c r="C22" s="25"/>
      <c r="D22" s="25"/>
      <c r="E22" s="26">
        <v>927007670</v>
      </c>
      <c r="F22" s="27">
        <v>927007670</v>
      </c>
      <c r="G22" s="27">
        <v>49422670</v>
      </c>
      <c r="H22" s="27"/>
      <c r="I22" s="27">
        <v>53561498</v>
      </c>
      <c r="J22" s="27">
        <v>102984168</v>
      </c>
      <c r="K22" s="27"/>
      <c r="L22" s="27"/>
      <c r="M22" s="27"/>
      <c r="N22" s="27"/>
      <c r="O22" s="27">
        <v>137545347</v>
      </c>
      <c r="P22" s="27"/>
      <c r="Q22" s="27"/>
      <c r="R22" s="27">
        <v>137545347</v>
      </c>
      <c r="S22" s="27"/>
      <c r="T22" s="27"/>
      <c r="U22" s="27"/>
      <c r="V22" s="27"/>
      <c r="W22" s="27">
        <v>240529515</v>
      </c>
      <c r="X22" s="27">
        <v>695255769</v>
      </c>
      <c r="Y22" s="27">
        <v>-454726254</v>
      </c>
      <c r="Z22" s="7">
        <v>-65.4</v>
      </c>
      <c r="AA22" s="25">
        <v>927007670</v>
      </c>
    </row>
    <row r="23" spans="1:27" ht="12.75">
      <c r="A23" s="5" t="s">
        <v>49</v>
      </c>
      <c r="B23" s="3"/>
      <c r="C23" s="22"/>
      <c r="D23" s="22"/>
      <c r="E23" s="23">
        <v>409817143</v>
      </c>
      <c r="F23" s="24">
        <v>409817143</v>
      </c>
      <c r="G23" s="24">
        <v>22679736</v>
      </c>
      <c r="H23" s="24"/>
      <c r="I23" s="24">
        <v>14487748</v>
      </c>
      <c r="J23" s="24">
        <v>37167484</v>
      </c>
      <c r="K23" s="24"/>
      <c r="L23" s="24"/>
      <c r="M23" s="24"/>
      <c r="N23" s="24"/>
      <c r="O23" s="24">
        <v>69939377</v>
      </c>
      <c r="P23" s="24"/>
      <c r="Q23" s="24"/>
      <c r="R23" s="24">
        <v>69939377</v>
      </c>
      <c r="S23" s="24"/>
      <c r="T23" s="24"/>
      <c r="U23" s="24"/>
      <c r="V23" s="24"/>
      <c r="W23" s="24">
        <v>107106861</v>
      </c>
      <c r="X23" s="24">
        <v>307362852</v>
      </c>
      <c r="Y23" s="24">
        <v>-200255991</v>
      </c>
      <c r="Z23" s="6">
        <v>-65.15</v>
      </c>
      <c r="AA23" s="22">
        <v>409817143</v>
      </c>
    </row>
    <row r="24" spans="1:27" ht="12.75">
      <c r="A24" s="2" t="s">
        <v>50</v>
      </c>
      <c r="B24" s="8" t="s">
        <v>51</v>
      </c>
      <c r="C24" s="19"/>
      <c r="D24" s="19"/>
      <c r="E24" s="20">
        <v>43962510</v>
      </c>
      <c r="F24" s="21">
        <v>43962510</v>
      </c>
      <c r="G24" s="21">
        <v>3255831</v>
      </c>
      <c r="H24" s="21"/>
      <c r="I24" s="21">
        <v>2714217</v>
      </c>
      <c r="J24" s="21">
        <v>5970048</v>
      </c>
      <c r="K24" s="21"/>
      <c r="L24" s="21"/>
      <c r="M24" s="21"/>
      <c r="N24" s="21"/>
      <c r="O24" s="21">
        <v>3184618</v>
      </c>
      <c r="P24" s="21"/>
      <c r="Q24" s="21"/>
      <c r="R24" s="21">
        <v>3184618</v>
      </c>
      <c r="S24" s="21"/>
      <c r="T24" s="21"/>
      <c r="U24" s="21"/>
      <c r="V24" s="21"/>
      <c r="W24" s="21">
        <v>9154666</v>
      </c>
      <c r="X24" s="21">
        <v>32971878</v>
      </c>
      <c r="Y24" s="21">
        <v>-23817212</v>
      </c>
      <c r="Z24" s="4">
        <v>-72.23</v>
      </c>
      <c r="AA24" s="19">
        <v>43962510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21849740482</v>
      </c>
      <c r="F25" s="42">
        <f t="shared" si="4"/>
        <v>21849740482</v>
      </c>
      <c r="G25" s="42">
        <f t="shared" si="4"/>
        <v>3488810149</v>
      </c>
      <c r="H25" s="42">
        <f t="shared" si="4"/>
        <v>0</v>
      </c>
      <c r="I25" s="42">
        <f t="shared" si="4"/>
        <v>-54004136</v>
      </c>
      <c r="J25" s="42">
        <f t="shared" si="4"/>
        <v>3434806013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597514884</v>
      </c>
      <c r="P25" s="42">
        <f t="shared" si="4"/>
        <v>0</v>
      </c>
      <c r="Q25" s="42">
        <f t="shared" si="4"/>
        <v>0</v>
      </c>
      <c r="R25" s="42">
        <f t="shared" si="4"/>
        <v>597514884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4032320897</v>
      </c>
      <c r="X25" s="42">
        <f t="shared" si="4"/>
        <v>9146045277</v>
      </c>
      <c r="Y25" s="42">
        <f t="shared" si="4"/>
        <v>-5113724380</v>
      </c>
      <c r="Z25" s="43">
        <f>+IF(X25&lt;&gt;0,+(Y25/X25)*100,0)</f>
        <v>-55.91186381790312</v>
      </c>
      <c r="AA25" s="40">
        <f>+AA5+AA9+AA15+AA19+AA24</f>
        <v>21849740482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2459521245</v>
      </c>
      <c r="F28" s="21">
        <f t="shared" si="5"/>
        <v>2459521245</v>
      </c>
      <c r="G28" s="21">
        <f t="shared" si="5"/>
        <v>-816137036</v>
      </c>
      <c r="H28" s="21">
        <f t="shared" si="5"/>
        <v>0</v>
      </c>
      <c r="I28" s="21">
        <f t="shared" si="5"/>
        <v>109219325</v>
      </c>
      <c r="J28" s="21">
        <f t="shared" si="5"/>
        <v>-706917711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246822467</v>
      </c>
      <c r="P28" s="21">
        <f t="shared" si="5"/>
        <v>0</v>
      </c>
      <c r="Q28" s="21">
        <f t="shared" si="5"/>
        <v>0</v>
      </c>
      <c r="R28" s="21">
        <f t="shared" si="5"/>
        <v>246822467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-460095244</v>
      </c>
      <c r="X28" s="21">
        <f t="shared" si="5"/>
        <v>1844642736</v>
      </c>
      <c r="Y28" s="21">
        <f t="shared" si="5"/>
        <v>-2304737980</v>
      </c>
      <c r="Z28" s="4">
        <f>+IF(X28&lt;&gt;0,+(Y28/X28)*100,0)</f>
        <v>-124.94224139020488</v>
      </c>
      <c r="AA28" s="19">
        <f>SUM(AA29:AA31)</f>
        <v>2459521245</v>
      </c>
    </row>
    <row r="29" spans="1:27" ht="12.75">
      <c r="A29" s="5" t="s">
        <v>32</v>
      </c>
      <c r="B29" s="3"/>
      <c r="C29" s="22"/>
      <c r="D29" s="22"/>
      <c r="E29" s="23">
        <v>270110270</v>
      </c>
      <c r="F29" s="24">
        <v>270110270</v>
      </c>
      <c r="G29" s="24">
        <v>18693765</v>
      </c>
      <c r="H29" s="24"/>
      <c r="I29" s="24">
        <v>16397488</v>
      </c>
      <c r="J29" s="24">
        <v>35091253</v>
      </c>
      <c r="K29" s="24"/>
      <c r="L29" s="24"/>
      <c r="M29" s="24"/>
      <c r="N29" s="24"/>
      <c r="O29" s="24">
        <v>35400679</v>
      </c>
      <c r="P29" s="24"/>
      <c r="Q29" s="24"/>
      <c r="R29" s="24">
        <v>35400679</v>
      </c>
      <c r="S29" s="24"/>
      <c r="T29" s="24"/>
      <c r="U29" s="24"/>
      <c r="V29" s="24"/>
      <c r="W29" s="24">
        <v>70491932</v>
      </c>
      <c r="X29" s="24">
        <v>202583070</v>
      </c>
      <c r="Y29" s="24">
        <v>-132091138</v>
      </c>
      <c r="Z29" s="6">
        <v>-65.2</v>
      </c>
      <c r="AA29" s="22">
        <v>270110270</v>
      </c>
    </row>
    <row r="30" spans="1:27" ht="12.75">
      <c r="A30" s="5" t="s">
        <v>33</v>
      </c>
      <c r="B30" s="3"/>
      <c r="C30" s="25"/>
      <c r="D30" s="25"/>
      <c r="E30" s="26">
        <v>2124991855</v>
      </c>
      <c r="F30" s="27">
        <v>2124991855</v>
      </c>
      <c r="G30" s="27">
        <v>-837053306</v>
      </c>
      <c r="H30" s="27"/>
      <c r="I30" s="27">
        <v>89451637</v>
      </c>
      <c r="J30" s="27">
        <v>-747601669</v>
      </c>
      <c r="K30" s="27"/>
      <c r="L30" s="27"/>
      <c r="M30" s="27"/>
      <c r="N30" s="27"/>
      <c r="O30" s="27">
        <v>205616006</v>
      </c>
      <c r="P30" s="27"/>
      <c r="Q30" s="27"/>
      <c r="R30" s="27">
        <v>205616006</v>
      </c>
      <c r="S30" s="27"/>
      <c r="T30" s="27"/>
      <c r="U30" s="27"/>
      <c r="V30" s="27"/>
      <c r="W30" s="27">
        <v>-541985663</v>
      </c>
      <c r="X30" s="27">
        <v>1593745308</v>
      </c>
      <c r="Y30" s="27">
        <v>-2135730971</v>
      </c>
      <c r="Z30" s="7">
        <v>-134.01</v>
      </c>
      <c r="AA30" s="25">
        <v>2124991855</v>
      </c>
    </row>
    <row r="31" spans="1:27" ht="12.75">
      <c r="A31" s="5" t="s">
        <v>34</v>
      </c>
      <c r="B31" s="3"/>
      <c r="C31" s="22"/>
      <c r="D31" s="22"/>
      <c r="E31" s="23">
        <v>64419120</v>
      </c>
      <c r="F31" s="24">
        <v>64419120</v>
      </c>
      <c r="G31" s="24">
        <v>2222505</v>
      </c>
      <c r="H31" s="24"/>
      <c r="I31" s="24">
        <v>3370200</v>
      </c>
      <c r="J31" s="24">
        <v>5592705</v>
      </c>
      <c r="K31" s="24"/>
      <c r="L31" s="24"/>
      <c r="M31" s="24"/>
      <c r="N31" s="24"/>
      <c r="O31" s="24">
        <v>5805782</v>
      </c>
      <c r="P31" s="24"/>
      <c r="Q31" s="24"/>
      <c r="R31" s="24">
        <v>5805782</v>
      </c>
      <c r="S31" s="24"/>
      <c r="T31" s="24"/>
      <c r="U31" s="24"/>
      <c r="V31" s="24"/>
      <c r="W31" s="24">
        <v>11398487</v>
      </c>
      <c r="X31" s="24">
        <v>48314358</v>
      </c>
      <c r="Y31" s="24">
        <v>-36915871</v>
      </c>
      <c r="Z31" s="6">
        <v>-76.41</v>
      </c>
      <c r="AA31" s="22">
        <v>64419120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1703078590</v>
      </c>
      <c r="F32" s="21">
        <f t="shared" si="6"/>
        <v>1703078590</v>
      </c>
      <c r="G32" s="21">
        <f t="shared" si="6"/>
        <v>96701847</v>
      </c>
      <c r="H32" s="21">
        <f t="shared" si="6"/>
        <v>0</v>
      </c>
      <c r="I32" s="21">
        <f t="shared" si="6"/>
        <v>106146482</v>
      </c>
      <c r="J32" s="21">
        <f t="shared" si="6"/>
        <v>202848329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99912168</v>
      </c>
      <c r="P32" s="21">
        <f t="shared" si="6"/>
        <v>0</v>
      </c>
      <c r="Q32" s="21">
        <f t="shared" si="6"/>
        <v>0</v>
      </c>
      <c r="R32" s="21">
        <f t="shared" si="6"/>
        <v>99912168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302760497</v>
      </c>
      <c r="X32" s="21">
        <f t="shared" si="6"/>
        <v>1277310960</v>
      </c>
      <c r="Y32" s="21">
        <f t="shared" si="6"/>
        <v>-974550463</v>
      </c>
      <c r="Z32" s="4">
        <f>+IF(X32&lt;&gt;0,+(Y32/X32)*100,0)</f>
        <v>-76.29704069868781</v>
      </c>
      <c r="AA32" s="19">
        <f>SUM(AA33:AA37)</f>
        <v>1703078590</v>
      </c>
    </row>
    <row r="33" spans="1:27" ht="12.75">
      <c r="A33" s="5" t="s">
        <v>36</v>
      </c>
      <c r="B33" s="3"/>
      <c r="C33" s="22"/>
      <c r="D33" s="22"/>
      <c r="E33" s="23">
        <v>322255070</v>
      </c>
      <c r="F33" s="24">
        <v>322255070</v>
      </c>
      <c r="G33" s="24">
        <v>16865719</v>
      </c>
      <c r="H33" s="24"/>
      <c r="I33" s="24">
        <v>18141656</v>
      </c>
      <c r="J33" s="24">
        <v>35007375</v>
      </c>
      <c r="K33" s="24"/>
      <c r="L33" s="24"/>
      <c r="M33" s="24"/>
      <c r="N33" s="24"/>
      <c r="O33" s="24">
        <v>18627438</v>
      </c>
      <c r="P33" s="24"/>
      <c r="Q33" s="24"/>
      <c r="R33" s="24">
        <v>18627438</v>
      </c>
      <c r="S33" s="24"/>
      <c r="T33" s="24"/>
      <c r="U33" s="24"/>
      <c r="V33" s="24"/>
      <c r="W33" s="24">
        <v>53634813</v>
      </c>
      <c r="X33" s="24">
        <v>241692174</v>
      </c>
      <c r="Y33" s="24">
        <v>-188057361</v>
      </c>
      <c r="Z33" s="6">
        <v>-77.81</v>
      </c>
      <c r="AA33" s="22">
        <v>322255070</v>
      </c>
    </row>
    <row r="34" spans="1:27" ht="12.75">
      <c r="A34" s="5" t="s">
        <v>37</v>
      </c>
      <c r="B34" s="3"/>
      <c r="C34" s="22"/>
      <c r="D34" s="22"/>
      <c r="E34" s="23">
        <v>415290370</v>
      </c>
      <c r="F34" s="24">
        <v>415290370</v>
      </c>
      <c r="G34" s="24">
        <v>28640104</v>
      </c>
      <c r="H34" s="24"/>
      <c r="I34" s="24">
        <v>33346475</v>
      </c>
      <c r="J34" s="24">
        <v>61986579</v>
      </c>
      <c r="K34" s="24"/>
      <c r="L34" s="24"/>
      <c r="M34" s="24"/>
      <c r="N34" s="24"/>
      <c r="O34" s="24">
        <v>26914014</v>
      </c>
      <c r="P34" s="24"/>
      <c r="Q34" s="24"/>
      <c r="R34" s="24">
        <v>26914014</v>
      </c>
      <c r="S34" s="24"/>
      <c r="T34" s="24"/>
      <c r="U34" s="24"/>
      <c r="V34" s="24"/>
      <c r="W34" s="24">
        <v>88900593</v>
      </c>
      <c r="X34" s="24">
        <v>311468760</v>
      </c>
      <c r="Y34" s="24">
        <v>-222568167</v>
      </c>
      <c r="Z34" s="6">
        <v>-71.46</v>
      </c>
      <c r="AA34" s="22">
        <v>415290370</v>
      </c>
    </row>
    <row r="35" spans="1:27" ht="12.75">
      <c r="A35" s="5" t="s">
        <v>38</v>
      </c>
      <c r="B35" s="3"/>
      <c r="C35" s="22"/>
      <c r="D35" s="22"/>
      <c r="E35" s="23">
        <v>686027150</v>
      </c>
      <c r="F35" s="24">
        <v>686027150</v>
      </c>
      <c r="G35" s="24">
        <v>35402868</v>
      </c>
      <c r="H35" s="24"/>
      <c r="I35" s="24">
        <v>36913561</v>
      </c>
      <c r="J35" s="24">
        <v>72316429</v>
      </c>
      <c r="K35" s="24"/>
      <c r="L35" s="24"/>
      <c r="M35" s="24"/>
      <c r="N35" s="24"/>
      <c r="O35" s="24">
        <v>38455975</v>
      </c>
      <c r="P35" s="24"/>
      <c r="Q35" s="24"/>
      <c r="R35" s="24">
        <v>38455975</v>
      </c>
      <c r="S35" s="24"/>
      <c r="T35" s="24"/>
      <c r="U35" s="24"/>
      <c r="V35" s="24"/>
      <c r="W35" s="24">
        <v>110772404</v>
      </c>
      <c r="X35" s="24">
        <v>514520937</v>
      </c>
      <c r="Y35" s="24">
        <v>-403748533</v>
      </c>
      <c r="Z35" s="6">
        <v>-78.47</v>
      </c>
      <c r="AA35" s="22">
        <v>686027150</v>
      </c>
    </row>
    <row r="36" spans="1:27" ht="12.75">
      <c r="A36" s="5" t="s">
        <v>39</v>
      </c>
      <c r="B36" s="3"/>
      <c r="C36" s="22"/>
      <c r="D36" s="22"/>
      <c r="E36" s="23">
        <v>181035930</v>
      </c>
      <c r="F36" s="24">
        <v>181035930</v>
      </c>
      <c r="G36" s="24">
        <v>10212646</v>
      </c>
      <c r="H36" s="24"/>
      <c r="I36" s="24">
        <v>11937604</v>
      </c>
      <c r="J36" s="24">
        <v>22150250</v>
      </c>
      <c r="K36" s="24"/>
      <c r="L36" s="24"/>
      <c r="M36" s="24"/>
      <c r="N36" s="24"/>
      <c r="O36" s="24">
        <v>9448184</v>
      </c>
      <c r="P36" s="24"/>
      <c r="Q36" s="24"/>
      <c r="R36" s="24">
        <v>9448184</v>
      </c>
      <c r="S36" s="24"/>
      <c r="T36" s="24"/>
      <c r="U36" s="24"/>
      <c r="V36" s="24"/>
      <c r="W36" s="24">
        <v>31598434</v>
      </c>
      <c r="X36" s="24">
        <v>135776313</v>
      </c>
      <c r="Y36" s="24">
        <v>-104177879</v>
      </c>
      <c r="Z36" s="6">
        <v>-76.73</v>
      </c>
      <c r="AA36" s="22">
        <v>181035930</v>
      </c>
    </row>
    <row r="37" spans="1:27" ht="12.75">
      <c r="A37" s="5" t="s">
        <v>40</v>
      </c>
      <c r="B37" s="3"/>
      <c r="C37" s="25"/>
      <c r="D37" s="25"/>
      <c r="E37" s="26">
        <v>98470070</v>
      </c>
      <c r="F37" s="27">
        <v>98470070</v>
      </c>
      <c r="G37" s="27">
        <v>5580510</v>
      </c>
      <c r="H37" s="27"/>
      <c r="I37" s="27">
        <v>5807186</v>
      </c>
      <c r="J37" s="27">
        <v>11387696</v>
      </c>
      <c r="K37" s="27"/>
      <c r="L37" s="27"/>
      <c r="M37" s="27"/>
      <c r="N37" s="27"/>
      <c r="O37" s="27">
        <v>6466557</v>
      </c>
      <c r="P37" s="27"/>
      <c r="Q37" s="27"/>
      <c r="R37" s="27">
        <v>6466557</v>
      </c>
      <c r="S37" s="27"/>
      <c r="T37" s="27"/>
      <c r="U37" s="27"/>
      <c r="V37" s="27"/>
      <c r="W37" s="27">
        <v>17854253</v>
      </c>
      <c r="X37" s="27">
        <v>73852776</v>
      </c>
      <c r="Y37" s="27">
        <v>-55998523</v>
      </c>
      <c r="Z37" s="7">
        <v>-75.82</v>
      </c>
      <c r="AA37" s="25">
        <v>98470070</v>
      </c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865648247</v>
      </c>
      <c r="F38" s="21">
        <f t="shared" si="7"/>
        <v>865648247</v>
      </c>
      <c r="G38" s="21">
        <f t="shared" si="7"/>
        <v>40702130</v>
      </c>
      <c r="H38" s="21">
        <f t="shared" si="7"/>
        <v>0</v>
      </c>
      <c r="I38" s="21">
        <f t="shared" si="7"/>
        <v>44072154</v>
      </c>
      <c r="J38" s="21">
        <f t="shared" si="7"/>
        <v>84774284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87343324</v>
      </c>
      <c r="P38" s="21">
        <f t="shared" si="7"/>
        <v>0</v>
      </c>
      <c r="Q38" s="21">
        <f t="shared" si="7"/>
        <v>0</v>
      </c>
      <c r="R38" s="21">
        <f t="shared" si="7"/>
        <v>87343324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172117608</v>
      </c>
      <c r="X38" s="21">
        <f t="shared" si="7"/>
        <v>649236816</v>
      </c>
      <c r="Y38" s="21">
        <f t="shared" si="7"/>
        <v>-477119208</v>
      </c>
      <c r="Z38" s="4">
        <f>+IF(X38&lt;&gt;0,+(Y38/X38)*100,0)</f>
        <v>-73.48924094286113</v>
      </c>
      <c r="AA38" s="19">
        <f>SUM(AA39:AA41)</f>
        <v>865648247</v>
      </c>
    </row>
    <row r="39" spans="1:27" ht="12.75">
      <c r="A39" s="5" t="s">
        <v>42</v>
      </c>
      <c r="B39" s="3"/>
      <c r="C39" s="22"/>
      <c r="D39" s="22"/>
      <c r="E39" s="23">
        <v>434754917</v>
      </c>
      <c r="F39" s="24">
        <v>434754917</v>
      </c>
      <c r="G39" s="24">
        <v>15588848</v>
      </c>
      <c r="H39" s="24"/>
      <c r="I39" s="24">
        <v>13465061</v>
      </c>
      <c r="J39" s="24">
        <v>29053909</v>
      </c>
      <c r="K39" s="24"/>
      <c r="L39" s="24"/>
      <c r="M39" s="24"/>
      <c r="N39" s="24"/>
      <c r="O39" s="24">
        <v>55355199</v>
      </c>
      <c r="P39" s="24"/>
      <c r="Q39" s="24"/>
      <c r="R39" s="24">
        <v>55355199</v>
      </c>
      <c r="S39" s="24"/>
      <c r="T39" s="24"/>
      <c r="U39" s="24"/>
      <c r="V39" s="24"/>
      <c r="W39" s="24">
        <v>84409108</v>
      </c>
      <c r="X39" s="24">
        <v>326066553</v>
      </c>
      <c r="Y39" s="24">
        <v>-241657445</v>
      </c>
      <c r="Z39" s="6">
        <v>-74.11</v>
      </c>
      <c r="AA39" s="22">
        <v>434754917</v>
      </c>
    </row>
    <row r="40" spans="1:27" ht="12.75">
      <c r="A40" s="5" t="s">
        <v>43</v>
      </c>
      <c r="B40" s="3"/>
      <c r="C40" s="22"/>
      <c r="D40" s="22"/>
      <c r="E40" s="23">
        <v>382589840</v>
      </c>
      <c r="F40" s="24">
        <v>382589840</v>
      </c>
      <c r="G40" s="24">
        <v>21280549</v>
      </c>
      <c r="H40" s="24"/>
      <c r="I40" s="24">
        <v>27965161</v>
      </c>
      <c r="J40" s="24">
        <v>49245710</v>
      </c>
      <c r="K40" s="24"/>
      <c r="L40" s="24"/>
      <c r="M40" s="24"/>
      <c r="N40" s="24"/>
      <c r="O40" s="24">
        <v>28811278</v>
      </c>
      <c r="P40" s="24"/>
      <c r="Q40" s="24"/>
      <c r="R40" s="24">
        <v>28811278</v>
      </c>
      <c r="S40" s="24"/>
      <c r="T40" s="24"/>
      <c r="U40" s="24"/>
      <c r="V40" s="24"/>
      <c r="W40" s="24">
        <v>78056988</v>
      </c>
      <c r="X40" s="24">
        <v>286942455</v>
      </c>
      <c r="Y40" s="24">
        <v>-208885467</v>
      </c>
      <c r="Z40" s="6">
        <v>-72.8</v>
      </c>
      <c r="AA40" s="22">
        <v>382589840</v>
      </c>
    </row>
    <row r="41" spans="1:27" ht="12.75">
      <c r="A41" s="5" t="s">
        <v>44</v>
      </c>
      <c r="B41" s="3"/>
      <c r="C41" s="22"/>
      <c r="D41" s="22"/>
      <c r="E41" s="23">
        <v>48303490</v>
      </c>
      <c r="F41" s="24">
        <v>48303490</v>
      </c>
      <c r="G41" s="24">
        <v>3832733</v>
      </c>
      <c r="H41" s="24"/>
      <c r="I41" s="24">
        <v>2641932</v>
      </c>
      <c r="J41" s="24">
        <v>6474665</v>
      </c>
      <c r="K41" s="24"/>
      <c r="L41" s="24"/>
      <c r="M41" s="24"/>
      <c r="N41" s="24"/>
      <c r="O41" s="24">
        <v>3176847</v>
      </c>
      <c r="P41" s="24"/>
      <c r="Q41" s="24"/>
      <c r="R41" s="24">
        <v>3176847</v>
      </c>
      <c r="S41" s="24"/>
      <c r="T41" s="24"/>
      <c r="U41" s="24"/>
      <c r="V41" s="24"/>
      <c r="W41" s="24">
        <v>9651512</v>
      </c>
      <c r="X41" s="24">
        <v>36227808</v>
      </c>
      <c r="Y41" s="24">
        <v>-26576296</v>
      </c>
      <c r="Z41" s="6">
        <v>-73.36</v>
      </c>
      <c r="AA41" s="22">
        <v>48303490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6438408681</v>
      </c>
      <c r="F42" s="21">
        <f t="shared" si="8"/>
        <v>6438408681</v>
      </c>
      <c r="G42" s="21">
        <f t="shared" si="8"/>
        <v>577174292</v>
      </c>
      <c r="H42" s="21">
        <f t="shared" si="8"/>
        <v>0</v>
      </c>
      <c r="I42" s="21">
        <f t="shared" si="8"/>
        <v>52832146</v>
      </c>
      <c r="J42" s="21">
        <f t="shared" si="8"/>
        <v>630006438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394549478</v>
      </c>
      <c r="P42" s="21">
        <f t="shared" si="8"/>
        <v>0</v>
      </c>
      <c r="Q42" s="21">
        <f t="shared" si="8"/>
        <v>0</v>
      </c>
      <c r="R42" s="21">
        <f t="shared" si="8"/>
        <v>394549478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1024555916</v>
      </c>
      <c r="X42" s="21">
        <f t="shared" si="8"/>
        <v>4828808736</v>
      </c>
      <c r="Y42" s="21">
        <f t="shared" si="8"/>
        <v>-3804252820</v>
      </c>
      <c r="Z42" s="4">
        <f>+IF(X42&lt;&gt;0,+(Y42/X42)*100,0)</f>
        <v>-78.78242912456493</v>
      </c>
      <c r="AA42" s="19">
        <f>SUM(AA43:AA46)</f>
        <v>6438408681</v>
      </c>
    </row>
    <row r="43" spans="1:27" ht="12.75">
      <c r="A43" s="5" t="s">
        <v>46</v>
      </c>
      <c r="B43" s="3"/>
      <c r="C43" s="22"/>
      <c r="D43" s="22"/>
      <c r="E43" s="23">
        <v>4569247379</v>
      </c>
      <c r="F43" s="24">
        <v>4569247379</v>
      </c>
      <c r="G43" s="24">
        <v>490368191</v>
      </c>
      <c r="H43" s="24"/>
      <c r="I43" s="24">
        <v>-383602773</v>
      </c>
      <c r="J43" s="24">
        <v>106765418</v>
      </c>
      <c r="K43" s="24"/>
      <c r="L43" s="24"/>
      <c r="M43" s="24"/>
      <c r="N43" s="24"/>
      <c r="O43" s="24">
        <v>324454087</v>
      </c>
      <c r="P43" s="24"/>
      <c r="Q43" s="24"/>
      <c r="R43" s="24">
        <v>324454087</v>
      </c>
      <c r="S43" s="24"/>
      <c r="T43" s="24"/>
      <c r="U43" s="24"/>
      <c r="V43" s="24"/>
      <c r="W43" s="24">
        <v>431219505</v>
      </c>
      <c r="X43" s="24">
        <v>3426936102</v>
      </c>
      <c r="Y43" s="24">
        <v>-2995716597</v>
      </c>
      <c r="Z43" s="6">
        <v>-87.42</v>
      </c>
      <c r="AA43" s="22">
        <v>4569247379</v>
      </c>
    </row>
    <row r="44" spans="1:27" ht="12.75">
      <c r="A44" s="5" t="s">
        <v>47</v>
      </c>
      <c r="B44" s="3"/>
      <c r="C44" s="22"/>
      <c r="D44" s="22"/>
      <c r="E44" s="23">
        <v>887074475</v>
      </c>
      <c r="F44" s="24">
        <v>887074475</v>
      </c>
      <c r="G44" s="24">
        <v>42737817</v>
      </c>
      <c r="H44" s="24"/>
      <c r="I44" s="24">
        <v>388172588</v>
      </c>
      <c r="J44" s="24">
        <v>430910405</v>
      </c>
      <c r="K44" s="24"/>
      <c r="L44" s="24"/>
      <c r="M44" s="24"/>
      <c r="N44" s="24"/>
      <c r="O44" s="24">
        <v>-85160040</v>
      </c>
      <c r="P44" s="24"/>
      <c r="Q44" s="24"/>
      <c r="R44" s="24">
        <v>-85160040</v>
      </c>
      <c r="S44" s="24"/>
      <c r="T44" s="24"/>
      <c r="U44" s="24"/>
      <c r="V44" s="24"/>
      <c r="W44" s="24">
        <v>345750365</v>
      </c>
      <c r="X44" s="24">
        <v>665306523</v>
      </c>
      <c r="Y44" s="24">
        <v>-319556158</v>
      </c>
      <c r="Z44" s="6">
        <v>-48.03</v>
      </c>
      <c r="AA44" s="22">
        <v>887074475</v>
      </c>
    </row>
    <row r="45" spans="1:27" ht="12.75">
      <c r="A45" s="5" t="s">
        <v>48</v>
      </c>
      <c r="B45" s="3"/>
      <c r="C45" s="25"/>
      <c r="D45" s="25"/>
      <c r="E45" s="26">
        <v>599437307</v>
      </c>
      <c r="F45" s="27">
        <v>599437307</v>
      </c>
      <c r="G45" s="27">
        <v>23935412</v>
      </c>
      <c r="H45" s="27"/>
      <c r="I45" s="27">
        <v>27199810</v>
      </c>
      <c r="J45" s="27">
        <v>51135222</v>
      </c>
      <c r="K45" s="27"/>
      <c r="L45" s="27"/>
      <c r="M45" s="27"/>
      <c r="N45" s="27"/>
      <c r="O45" s="27">
        <v>94463846</v>
      </c>
      <c r="P45" s="27"/>
      <c r="Q45" s="27"/>
      <c r="R45" s="27">
        <v>94463846</v>
      </c>
      <c r="S45" s="27"/>
      <c r="T45" s="27"/>
      <c r="U45" s="27"/>
      <c r="V45" s="27"/>
      <c r="W45" s="27">
        <v>145599068</v>
      </c>
      <c r="X45" s="27">
        <v>449578620</v>
      </c>
      <c r="Y45" s="27">
        <v>-303979552</v>
      </c>
      <c r="Z45" s="7">
        <v>-67.61</v>
      </c>
      <c r="AA45" s="25">
        <v>599437307</v>
      </c>
    </row>
    <row r="46" spans="1:27" ht="12.75">
      <c r="A46" s="5" t="s">
        <v>49</v>
      </c>
      <c r="B46" s="3"/>
      <c r="C46" s="22"/>
      <c r="D46" s="22"/>
      <c r="E46" s="23">
        <v>382649520</v>
      </c>
      <c r="F46" s="24">
        <v>382649520</v>
      </c>
      <c r="G46" s="24">
        <v>20132872</v>
      </c>
      <c r="H46" s="24"/>
      <c r="I46" s="24">
        <v>21062521</v>
      </c>
      <c r="J46" s="24">
        <v>41195393</v>
      </c>
      <c r="K46" s="24"/>
      <c r="L46" s="24"/>
      <c r="M46" s="24"/>
      <c r="N46" s="24"/>
      <c r="O46" s="24">
        <v>60791585</v>
      </c>
      <c r="P46" s="24"/>
      <c r="Q46" s="24"/>
      <c r="R46" s="24">
        <v>60791585</v>
      </c>
      <c r="S46" s="24"/>
      <c r="T46" s="24"/>
      <c r="U46" s="24"/>
      <c r="V46" s="24"/>
      <c r="W46" s="24">
        <v>101986978</v>
      </c>
      <c r="X46" s="24">
        <v>286987491</v>
      </c>
      <c r="Y46" s="24">
        <v>-185000513</v>
      </c>
      <c r="Z46" s="6">
        <v>-64.46</v>
      </c>
      <c r="AA46" s="22">
        <v>382649520</v>
      </c>
    </row>
    <row r="47" spans="1:27" ht="12.75">
      <c r="A47" s="2" t="s">
        <v>50</v>
      </c>
      <c r="B47" s="8" t="s">
        <v>51</v>
      </c>
      <c r="C47" s="19"/>
      <c r="D47" s="19"/>
      <c r="E47" s="20">
        <v>51982720</v>
      </c>
      <c r="F47" s="21">
        <v>51982720</v>
      </c>
      <c r="G47" s="21">
        <v>2703292</v>
      </c>
      <c r="H47" s="21"/>
      <c r="I47" s="21">
        <v>3667082</v>
      </c>
      <c r="J47" s="21">
        <v>6370374</v>
      </c>
      <c r="K47" s="21"/>
      <c r="L47" s="21"/>
      <c r="M47" s="21"/>
      <c r="N47" s="21"/>
      <c r="O47" s="21">
        <v>3493377</v>
      </c>
      <c r="P47" s="21"/>
      <c r="Q47" s="21"/>
      <c r="R47" s="21">
        <v>3493377</v>
      </c>
      <c r="S47" s="21"/>
      <c r="T47" s="21"/>
      <c r="U47" s="21"/>
      <c r="V47" s="21"/>
      <c r="W47" s="21">
        <v>9863751</v>
      </c>
      <c r="X47" s="21">
        <v>38987181</v>
      </c>
      <c r="Y47" s="21">
        <v>-29123430</v>
      </c>
      <c r="Z47" s="4">
        <v>-74.7</v>
      </c>
      <c r="AA47" s="19">
        <v>51982720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11518639483</v>
      </c>
      <c r="F48" s="42">
        <f t="shared" si="9"/>
        <v>11518639483</v>
      </c>
      <c r="G48" s="42">
        <f t="shared" si="9"/>
        <v>-98855475</v>
      </c>
      <c r="H48" s="42">
        <f t="shared" si="9"/>
        <v>0</v>
      </c>
      <c r="I48" s="42">
        <f t="shared" si="9"/>
        <v>315937189</v>
      </c>
      <c r="J48" s="42">
        <f t="shared" si="9"/>
        <v>217081714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832120814</v>
      </c>
      <c r="P48" s="42">
        <f t="shared" si="9"/>
        <v>0</v>
      </c>
      <c r="Q48" s="42">
        <f t="shared" si="9"/>
        <v>0</v>
      </c>
      <c r="R48" s="42">
        <f t="shared" si="9"/>
        <v>832120814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1049202528</v>
      </c>
      <c r="X48" s="42">
        <f t="shared" si="9"/>
        <v>8638986429</v>
      </c>
      <c r="Y48" s="42">
        <f t="shared" si="9"/>
        <v>-7589783901</v>
      </c>
      <c r="Z48" s="43">
        <f>+IF(X48&lt;&gt;0,+(Y48/X48)*100,0)</f>
        <v>-87.85502747778422</v>
      </c>
      <c r="AA48" s="40">
        <f>+AA28+AA32+AA38+AA42+AA47</f>
        <v>11518639483</v>
      </c>
    </row>
    <row r="49" spans="1:27" ht="12.75">
      <c r="A49" s="14" t="s">
        <v>96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10331100999</v>
      </c>
      <c r="F49" s="46">
        <f t="shared" si="10"/>
        <v>10331100999</v>
      </c>
      <c r="G49" s="46">
        <f t="shared" si="10"/>
        <v>3587665624</v>
      </c>
      <c r="H49" s="46">
        <f t="shared" si="10"/>
        <v>0</v>
      </c>
      <c r="I49" s="46">
        <f t="shared" si="10"/>
        <v>-369941325</v>
      </c>
      <c r="J49" s="46">
        <f t="shared" si="10"/>
        <v>3217724299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-234605930</v>
      </c>
      <c r="P49" s="46">
        <f t="shared" si="10"/>
        <v>0</v>
      </c>
      <c r="Q49" s="46">
        <f t="shared" si="10"/>
        <v>0</v>
      </c>
      <c r="R49" s="46">
        <f t="shared" si="10"/>
        <v>-234605930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2983118369</v>
      </c>
      <c r="X49" s="46">
        <f>IF(F25=F48,0,X25-X48)</f>
        <v>507058848</v>
      </c>
      <c r="Y49" s="46">
        <f t="shared" si="10"/>
        <v>2476059521</v>
      </c>
      <c r="Z49" s="47">
        <f>+IF(X49&lt;&gt;0,+(Y49/X49)*100,0)</f>
        <v>488.3179794152808</v>
      </c>
      <c r="AA49" s="44">
        <f>+AA25-AA48</f>
        <v>10331100999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262611220</v>
      </c>
      <c r="D5" s="19">
        <f>SUM(D6:D8)</f>
        <v>0</v>
      </c>
      <c r="E5" s="20">
        <f t="shared" si="0"/>
        <v>348264168</v>
      </c>
      <c r="F5" s="21">
        <f t="shared" si="0"/>
        <v>388118583</v>
      </c>
      <c r="G5" s="21">
        <f t="shared" si="0"/>
        <v>143444707</v>
      </c>
      <c r="H5" s="21">
        <f t="shared" si="0"/>
        <v>4274823</v>
      </c>
      <c r="I5" s="21">
        <f t="shared" si="0"/>
        <v>45341</v>
      </c>
      <c r="J5" s="21">
        <f t="shared" si="0"/>
        <v>147764871</v>
      </c>
      <c r="K5" s="21">
        <f t="shared" si="0"/>
        <v>7306880</v>
      </c>
      <c r="L5" s="21">
        <f t="shared" si="0"/>
        <v>1632626</v>
      </c>
      <c r="M5" s="21">
        <f t="shared" si="0"/>
        <v>87114252</v>
      </c>
      <c r="N5" s="21">
        <f t="shared" si="0"/>
        <v>96053758</v>
      </c>
      <c r="O5" s="21">
        <f t="shared" si="0"/>
        <v>471826</v>
      </c>
      <c r="P5" s="21">
        <f t="shared" si="0"/>
        <v>6357440</v>
      </c>
      <c r="Q5" s="21">
        <f t="shared" si="0"/>
        <v>67760661</v>
      </c>
      <c r="R5" s="21">
        <f t="shared" si="0"/>
        <v>74589927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318408556</v>
      </c>
      <c r="X5" s="21">
        <f t="shared" si="0"/>
        <v>277139892</v>
      </c>
      <c r="Y5" s="21">
        <f t="shared" si="0"/>
        <v>41268664</v>
      </c>
      <c r="Z5" s="4">
        <f>+IF(X5&lt;&gt;0,+(Y5/X5)*100,0)</f>
        <v>14.890914368978681</v>
      </c>
      <c r="AA5" s="19">
        <f>SUM(AA6:AA8)</f>
        <v>388118583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262611220</v>
      </c>
      <c r="D7" s="25"/>
      <c r="E7" s="26">
        <v>348264168</v>
      </c>
      <c r="F7" s="27">
        <v>388118583</v>
      </c>
      <c r="G7" s="27">
        <v>143444707</v>
      </c>
      <c r="H7" s="27">
        <v>4274823</v>
      </c>
      <c r="I7" s="27">
        <v>45341</v>
      </c>
      <c r="J7" s="27">
        <v>147764871</v>
      </c>
      <c r="K7" s="27">
        <v>7306880</v>
      </c>
      <c r="L7" s="27">
        <v>1632626</v>
      </c>
      <c r="M7" s="27">
        <v>87114252</v>
      </c>
      <c r="N7" s="27">
        <v>96053758</v>
      </c>
      <c r="O7" s="27">
        <v>471826</v>
      </c>
      <c r="P7" s="27">
        <v>6357440</v>
      </c>
      <c r="Q7" s="27">
        <v>67760661</v>
      </c>
      <c r="R7" s="27">
        <v>74589927</v>
      </c>
      <c r="S7" s="27"/>
      <c r="T7" s="27"/>
      <c r="U7" s="27"/>
      <c r="V7" s="27"/>
      <c r="W7" s="27">
        <v>318408556</v>
      </c>
      <c r="X7" s="27">
        <v>277139892</v>
      </c>
      <c r="Y7" s="27">
        <v>41268664</v>
      </c>
      <c r="Z7" s="7">
        <v>14.89</v>
      </c>
      <c r="AA7" s="25">
        <v>388118583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58836378</v>
      </c>
      <c r="D15" s="19">
        <f>SUM(D16:D18)</f>
        <v>0</v>
      </c>
      <c r="E15" s="20">
        <f t="shared" si="2"/>
        <v>107982108</v>
      </c>
      <c r="F15" s="21">
        <f t="shared" si="2"/>
        <v>81142104</v>
      </c>
      <c r="G15" s="21">
        <f t="shared" si="2"/>
        <v>91504</v>
      </c>
      <c r="H15" s="21">
        <f t="shared" si="2"/>
        <v>75067</v>
      </c>
      <c r="I15" s="21">
        <f t="shared" si="2"/>
        <v>111387</v>
      </c>
      <c r="J15" s="21">
        <f t="shared" si="2"/>
        <v>277958</v>
      </c>
      <c r="K15" s="21">
        <f t="shared" si="2"/>
        <v>92345</v>
      </c>
      <c r="L15" s="21">
        <f t="shared" si="2"/>
        <v>68182</v>
      </c>
      <c r="M15" s="21">
        <f t="shared" si="2"/>
        <v>58787</v>
      </c>
      <c r="N15" s="21">
        <f t="shared" si="2"/>
        <v>219314</v>
      </c>
      <c r="O15" s="21">
        <f t="shared" si="2"/>
        <v>175251</v>
      </c>
      <c r="P15" s="21">
        <f t="shared" si="2"/>
        <v>71126</v>
      </c>
      <c r="Q15" s="21">
        <f t="shared" si="2"/>
        <v>38864123</v>
      </c>
      <c r="R15" s="21">
        <f t="shared" si="2"/>
        <v>39110500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39607772</v>
      </c>
      <c r="X15" s="21">
        <f t="shared" si="2"/>
        <v>70250579</v>
      </c>
      <c r="Y15" s="21">
        <f t="shared" si="2"/>
        <v>-30642807</v>
      </c>
      <c r="Z15" s="4">
        <f>+IF(X15&lt;&gt;0,+(Y15/X15)*100,0)</f>
        <v>-43.6192945826112</v>
      </c>
      <c r="AA15" s="19">
        <f>SUM(AA16:AA18)</f>
        <v>81142104</v>
      </c>
    </row>
    <row r="16" spans="1:27" ht="12.75">
      <c r="A16" s="5" t="s">
        <v>42</v>
      </c>
      <c r="B16" s="3"/>
      <c r="C16" s="22">
        <v>3852879</v>
      </c>
      <c r="D16" s="22"/>
      <c r="E16" s="23">
        <v>53476104</v>
      </c>
      <c r="F16" s="24">
        <v>26636100</v>
      </c>
      <c r="G16" s="24">
        <v>91504</v>
      </c>
      <c r="H16" s="24">
        <v>75067</v>
      </c>
      <c r="I16" s="24">
        <v>111387</v>
      </c>
      <c r="J16" s="24">
        <v>277958</v>
      </c>
      <c r="K16" s="24">
        <v>92345</v>
      </c>
      <c r="L16" s="24">
        <v>68182</v>
      </c>
      <c r="M16" s="24">
        <v>58787</v>
      </c>
      <c r="N16" s="24">
        <v>219314</v>
      </c>
      <c r="O16" s="24">
        <v>175251</v>
      </c>
      <c r="P16" s="24">
        <v>71126</v>
      </c>
      <c r="Q16" s="24">
        <v>10425862</v>
      </c>
      <c r="R16" s="24">
        <v>10672239</v>
      </c>
      <c r="S16" s="24"/>
      <c r="T16" s="24"/>
      <c r="U16" s="24"/>
      <c r="V16" s="24"/>
      <c r="W16" s="24">
        <v>11169511</v>
      </c>
      <c r="X16" s="24">
        <v>29371076</v>
      </c>
      <c r="Y16" s="24">
        <v>-18201565</v>
      </c>
      <c r="Z16" s="6">
        <v>-61.97</v>
      </c>
      <c r="AA16" s="22">
        <v>26636100</v>
      </c>
    </row>
    <row r="17" spans="1:27" ht="12.75">
      <c r="A17" s="5" t="s">
        <v>43</v>
      </c>
      <c r="B17" s="3"/>
      <c r="C17" s="22">
        <v>54983499</v>
      </c>
      <c r="D17" s="22"/>
      <c r="E17" s="23">
        <v>54506004</v>
      </c>
      <c r="F17" s="24">
        <v>54506004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>
        <v>28438261</v>
      </c>
      <c r="R17" s="24">
        <v>28438261</v>
      </c>
      <c r="S17" s="24"/>
      <c r="T17" s="24"/>
      <c r="U17" s="24"/>
      <c r="V17" s="24"/>
      <c r="W17" s="24">
        <v>28438261</v>
      </c>
      <c r="X17" s="24">
        <v>40879503</v>
      </c>
      <c r="Y17" s="24">
        <v>-12441242</v>
      </c>
      <c r="Z17" s="6">
        <v>-30.43</v>
      </c>
      <c r="AA17" s="22">
        <v>54506004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23441489</v>
      </c>
      <c r="D19" s="19">
        <f>SUM(D20:D23)</f>
        <v>0</v>
      </c>
      <c r="E19" s="20">
        <f t="shared" si="3"/>
        <v>11360712</v>
      </c>
      <c r="F19" s="21">
        <f t="shared" si="3"/>
        <v>11386716</v>
      </c>
      <c r="G19" s="21">
        <f t="shared" si="3"/>
        <v>445014</v>
      </c>
      <c r="H19" s="21">
        <f t="shared" si="3"/>
        <v>770329</v>
      </c>
      <c r="I19" s="21">
        <f t="shared" si="3"/>
        <v>416512</v>
      </c>
      <c r="J19" s="21">
        <f t="shared" si="3"/>
        <v>1631855</v>
      </c>
      <c r="K19" s="21">
        <f t="shared" si="3"/>
        <v>537955</v>
      </c>
      <c r="L19" s="21">
        <f t="shared" si="3"/>
        <v>2421050</v>
      </c>
      <c r="M19" s="21">
        <f t="shared" si="3"/>
        <v>1041820</v>
      </c>
      <c r="N19" s="21">
        <f t="shared" si="3"/>
        <v>4000825</v>
      </c>
      <c r="O19" s="21">
        <f t="shared" si="3"/>
        <v>440649</v>
      </c>
      <c r="P19" s="21">
        <f t="shared" si="3"/>
        <v>-344759</v>
      </c>
      <c r="Q19" s="21">
        <f t="shared" si="3"/>
        <v>462373</v>
      </c>
      <c r="R19" s="21">
        <f t="shared" si="3"/>
        <v>558263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6190943</v>
      </c>
      <c r="X19" s="21">
        <f t="shared" si="3"/>
        <v>8530934</v>
      </c>
      <c r="Y19" s="21">
        <f t="shared" si="3"/>
        <v>-2339991</v>
      </c>
      <c r="Z19" s="4">
        <f>+IF(X19&lt;&gt;0,+(Y19/X19)*100,0)</f>
        <v>-27.42948193011457</v>
      </c>
      <c r="AA19" s="19">
        <f>SUM(AA20:AA23)</f>
        <v>11386716</v>
      </c>
    </row>
    <row r="20" spans="1:27" ht="12.75">
      <c r="A20" s="5" t="s">
        <v>46</v>
      </c>
      <c r="B20" s="3"/>
      <c r="C20" s="22">
        <v>15330181</v>
      </c>
      <c r="D20" s="22"/>
      <c r="E20" s="23">
        <v>3182004</v>
      </c>
      <c r="F20" s="24">
        <v>3182005</v>
      </c>
      <c r="G20" s="24"/>
      <c r="H20" s="24"/>
      <c r="I20" s="24"/>
      <c r="J20" s="24"/>
      <c r="K20" s="24"/>
      <c r="L20" s="24">
        <v>2000000</v>
      </c>
      <c r="M20" s="24"/>
      <c r="N20" s="24">
        <v>2000000</v>
      </c>
      <c r="O20" s="24"/>
      <c r="P20" s="24">
        <v>-2000000</v>
      </c>
      <c r="Q20" s="24"/>
      <c r="R20" s="24">
        <v>-2000000</v>
      </c>
      <c r="S20" s="24"/>
      <c r="T20" s="24"/>
      <c r="U20" s="24"/>
      <c r="V20" s="24"/>
      <c r="W20" s="24"/>
      <c r="X20" s="24">
        <v>2386503</v>
      </c>
      <c r="Y20" s="24">
        <v>-2386503</v>
      </c>
      <c r="Z20" s="6">
        <v>-100</v>
      </c>
      <c r="AA20" s="22">
        <v>3182005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8111308</v>
      </c>
      <c r="D23" s="22"/>
      <c r="E23" s="23">
        <v>8178708</v>
      </c>
      <c r="F23" s="24">
        <v>8204711</v>
      </c>
      <c r="G23" s="24">
        <v>445014</v>
      </c>
      <c r="H23" s="24">
        <v>770329</v>
      </c>
      <c r="I23" s="24">
        <v>416512</v>
      </c>
      <c r="J23" s="24">
        <v>1631855</v>
      </c>
      <c r="K23" s="24">
        <v>537955</v>
      </c>
      <c r="L23" s="24">
        <v>421050</v>
      </c>
      <c r="M23" s="24">
        <v>1041820</v>
      </c>
      <c r="N23" s="24">
        <v>2000825</v>
      </c>
      <c r="O23" s="24">
        <v>440649</v>
      </c>
      <c r="P23" s="24">
        <v>1655241</v>
      </c>
      <c r="Q23" s="24">
        <v>462373</v>
      </c>
      <c r="R23" s="24">
        <v>2558263</v>
      </c>
      <c r="S23" s="24"/>
      <c r="T23" s="24"/>
      <c r="U23" s="24"/>
      <c r="V23" s="24"/>
      <c r="W23" s="24">
        <v>6190943</v>
      </c>
      <c r="X23" s="24">
        <v>6144431</v>
      </c>
      <c r="Y23" s="24">
        <v>46512</v>
      </c>
      <c r="Z23" s="6">
        <v>0.76</v>
      </c>
      <c r="AA23" s="22">
        <v>8204711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344889087</v>
      </c>
      <c r="D25" s="40">
        <f>+D5+D9+D15+D19+D24</f>
        <v>0</v>
      </c>
      <c r="E25" s="41">
        <f t="shared" si="4"/>
        <v>467606988</v>
      </c>
      <c r="F25" s="42">
        <f t="shared" si="4"/>
        <v>480647403</v>
      </c>
      <c r="G25" s="42">
        <f t="shared" si="4"/>
        <v>143981225</v>
      </c>
      <c r="H25" s="42">
        <f t="shared" si="4"/>
        <v>5120219</v>
      </c>
      <c r="I25" s="42">
        <f t="shared" si="4"/>
        <v>573240</v>
      </c>
      <c r="J25" s="42">
        <f t="shared" si="4"/>
        <v>149674684</v>
      </c>
      <c r="K25" s="42">
        <f t="shared" si="4"/>
        <v>7937180</v>
      </c>
      <c r="L25" s="42">
        <f t="shared" si="4"/>
        <v>4121858</v>
      </c>
      <c r="M25" s="42">
        <f t="shared" si="4"/>
        <v>88214859</v>
      </c>
      <c r="N25" s="42">
        <f t="shared" si="4"/>
        <v>100273897</v>
      </c>
      <c r="O25" s="42">
        <f t="shared" si="4"/>
        <v>1087726</v>
      </c>
      <c r="P25" s="42">
        <f t="shared" si="4"/>
        <v>6083807</v>
      </c>
      <c r="Q25" s="42">
        <f t="shared" si="4"/>
        <v>107087157</v>
      </c>
      <c r="R25" s="42">
        <f t="shared" si="4"/>
        <v>114258690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364207271</v>
      </c>
      <c r="X25" s="42">
        <f t="shared" si="4"/>
        <v>355921405</v>
      </c>
      <c r="Y25" s="42">
        <f t="shared" si="4"/>
        <v>8285866</v>
      </c>
      <c r="Z25" s="43">
        <f>+IF(X25&lt;&gt;0,+(Y25/X25)*100,0)</f>
        <v>2.3280044087261342</v>
      </c>
      <c r="AA25" s="40">
        <f>+AA5+AA9+AA15+AA19+AA24</f>
        <v>480647403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133828594</v>
      </c>
      <c r="D28" s="19">
        <f>SUM(D29:D31)</f>
        <v>0</v>
      </c>
      <c r="E28" s="20">
        <f t="shared" si="5"/>
        <v>161309724</v>
      </c>
      <c r="F28" s="21">
        <f t="shared" si="5"/>
        <v>191366466</v>
      </c>
      <c r="G28" s="21">
        <f t="shared" si="5"/>
        <v>3223453</v>
      </c>
      <c r="H28" s="21">
        <f t="shared" si="5"/>
        <v>17752052</v>
      </c>
      <c r="I28" s="21">
        <f t="shared" si="5"/>
        <v>12612876</v>
      </c>
      <c r="J28" s="21">
        <f t="shared" si="5"/>
        <v>33588381</v>
      </c>
      <c r="K28" s="21">
        <f t="shared" si="5"/>
        <v>7235083</v>
      </c>
      <c r="L28" s="21">
        <f t="shared" si="5"/>
        <v>15958159</v>
      </c>
      <c r="M28" s="21">
        <f t="shared" si="5"/>
        <v>12654065</v>
      </c>
      <c r="N28" s="21">
        <f t="shared" si="5"/>
        <v>35847307</v>
      </c>
      <c r="O28" s="21">
        <f t="shared" si="5"/>
        <v>7598592</v>
      </c>
      <c r="P28" s="21">
        <f t="shared" si="5"/>
        <v>10872479</v>
      </c>
      <c r="Q28" s="21">
        <f t="shared" si="5"/>
        <v>12083982</v>
      </c>
      <c r="R28" s="21">
        <f t="shared" si="5"/>
        <v>30555053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99990741</v>
      </c>
      <c r="X28" s="21">
        <f t="shared" si="5"/>
        <v>135349808</v>
      </c>
      <c r="Y28" s="21">
        <f t="shared" si="5"/>
        <v>-35359067</v>
      </c>
      <c r="Z28" s="4">
        <f>+IF(X28&lt;&gt;0,+(Y28/X28)*100,0)</f>
        <v>-26.12420920464106</v>
      </c>
      <c r="AA28" s="19">
        <f>SUM(AA29:AA31)</f>
        <v>191366466</v>
      </c>
    </row>
    <row r="29" spans="1:27" ht="12.75">
      <c r="A29" s="5" t="s">
        <v>32</v>
      </c>
      <c r="B29" s="3"/>
      <c r="C29" s="22">
        <v>88450808</v>
      </c>
      <c r="D29" s="22"/>
      <c r="E29" s="23">
        <v>69091776</v>
      </c>
      <c r="F29" s="24">
        <v>72072927</v>
      </c>
      <c r="G29" s="24">
        <v>1365497</v>
      </c>
      <c r="H29" s="24">
        <v>7787124</v>
      </c>
      <c r="I29" s="24">
        <v>5052823</v>
      </c>
      <c r="J29" s="24">
        <v>14205444</v>
      </c>
      <c r="K29" s="24">
        <v>1285918</v>
      </c>
      <c r="L29" s="24">
        <v>8520121</v>
      </c>
      <c r="M29" s="24">
        <v>4660561</v>
      </c>
      <c r="N29" s="24">
        <v>14466600</v>
      </c>
      <c r="O29" s="24">
        <v>4248517</v>
      </c>
      <c r="P29" s="24">
        <v>5443542</v>
      </c>
      <c r="Q29" s="24">
        <v>5778513</v>
      </c>
      <c r="R29" s="24">
        <v>15470572</v>
      </c>
      <c r="S29" s="24"/>
      <c r="T29" s="24"/>
      <c r="U29" s="24"/>
      <c r="V29" s="24"/>
      <c r="W29" s="24">
        <v>44142616</v>
      </c>
      <c r="X29" s="24">
        <v>52730912</v>
      </c>
      <c r="Y29" s="24">
        <v>-8588296</v>
      </c>
      <c r="Z29" s="6">
        <v>-16.29</v>
      </c>
      <c r="AA29" s="22">
        <v>72072927</v>
      </c>
    </row>
    <row r="30" spans="1:27" ht="12.75">
      <c r="A30" s="5" t="s">
        <v>33</v>
      </c>
      <c r="B30" s="3"/>
      <c r="C30" s="25">
        <v>44693023</v>
      </c>
      <c r="D30" s="25"/>
      <c r="E30" s="26">
        <v>88203444</v>
      </c>
      <c r="F30" s="27">
        <v>115477576</v>
      </c>
      <c r="G30" s="27">
        <v>1833206</v>
      </c>
      <c r="H30" s="27">
        <v>9951813</v>
      </c>
      <c r="I30" s="27">
        <v>7419381</v>
      </c>
      <c r="J30" s="27">
        <v>19204400</v>
      </c>
      <c r="K30" s="27">
        <v>5893748</v>
      </c>
      <c r="L30" s="27">
        <v>7396571</v>
      </c>
      <c r="M30" s="27">
        <v>7925789</v>
      </c>
      <c r="N30" s="27">
        <v>21216108</v>
      </c>
      <c r="O30" s="27">
        <v>3350075</v>
      </c>
      <c r="P30" s="27">
        <v>5374301</v>
      </c>
      <c r="Q30" s="27">
        <v>6264881</v>
      </c>
      <c r="R30" s="27">
        <v>14989257</v>
      </c>
      <c r="S30" s="27"/>
      <c r="T30" s="27"/>
      <c r="U30" s="27"/>
      <c r="V30" s="27"/>
      <c r="W30" s="27">
        <v>55409765</v>
      </c>
      <c r="X30" s="27">
        <v>79687434</v>
      </c>
      <c r="Y30" s="27">
        <v>-24277669</v>
      </c>
      <c r="Z30" s="7">
        <v>-30.47</v>
      </c>
      <c r="AA30" s="25">
        <v>115477576</v>
      </c>
    </row>
    <row r="31" spans="1:27" ht="12.75">
      <c r="A31" s="5" t="s">
        <v>34</v>
      </c>
      <c r="B31" s="3"/>
      <c r="C31" s="22">
        <v>684763</v>
      </c>
      <c r="D31" s="22"/>
      <c r="E31" s="23">
        <v>4014504</v>
      </c>
      <c r="F31" s="24">
        <v>3815963</v>
      </c>
      <c r="G31" s="24">
        <v>24750</v>
      </c>
      <c r="H31" s="24">
        <v>13115</v>
      </c>
      <c r="I31" s="24">
        <v>140672</v>
      </c>
      <c r="J31" s="24">
        <v>178537</v>
      </c>
      <c r="K31" s="24">
        <v>55417</v>
      </c>
      <c r="L31" s="24">
        <v>41467</v>
      </c>
      <c r="M31" s="24">
        <v>67715</v>
      </c>
      <c r="N31" s="24">
        <v>164599</v>
      </c>
      <c r="O31" s="24"/>
      <c r="P31" s="24">
        <v>54636</v>
      </c>
      <c r="Q31" s="24">
        <v>40588</v>
      </c>
      <c r="R31" s="24">
        <v>95224</v>
      </c>
      <c r="S31" s="24"/>
      <c r="T31" s="24"/>
      <c r="U31" s="24"/>
      <c r="V31" s="24"/>
      <c r="W31" s="24">
        <v>438360</v>
      </c>
      <c r="X31" s="24">
        <v>2931462</v>
      </c>
      <c r="Y31" s="24">
        <v>-2493102</v>
      </c>
      <c r="Z31" s="6">
        <v>-85.05</v>
      </c>
      <c r="AA31" s="22">
        <v>3815963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0</v>
      </c>
      <c r="Y32" s="21">
        <f t="shared" si="6"/>
        <v>0</v>
      </c>
      <c r="Z32" s="4">
        <f>+IF(X32&lt;&gt;0,+(Y32/X32)*100,0)</f>
        <v>0</v>
      </c>
      <c r="AA32" s="19">
        <f>SUM(AA33:AA37)</f>
        <v>0</v>
      </c>
    </row>
    <row r="33" spans="1:27" ht="12.75">
      <c r="A33" s="5" t="s">
        <v>36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/>
      <c r="AA33" s="22"/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44446367</v>
      </c>
      <c r="D38" s="19">
        <f>SUM(D39:D41)</f>
        <v>0</v>
      </c>
      <c r="E38" s="20">
        <f t="shared" si="7"/>
        <v>64400352</v>
      </c>
      <c r="F38" s="21">
        <f t="shared" si="7"/>
        <v>68819722</v>
      </c>
      <c r="G38" s="21">
        <f t="shared" si="7"/>
        <v>275739</v>
      </c>
      <c r="H38" s="21">
        <f t="shared" si="7"/>
        <v>4665758</v>
      </c>
      <c r="I38" s="21">
        <f t="shared" si="7"/>
        <v>3373678</v>
      </c>
      <c r="J38" s="21">
        <f t="shared" si="7"/>
        <v>8315175</v>
      </c>
      <c r="K38" s="21">
        <f t="shared" si="7"/>
        <v>555115</v>
      </c>
      <c r="L38" s="21">
        <f t="shared" si="7"/>
        <v>4417408</v>
      </c>
      <c r="M38" s="21">
        <f t="shared" si="7"/>
        <v>2242122</v>
      </c>
      <c r="N38" s="21">
        <f t="shared" si="7"/>
        <v>7214645</v>
      </c>
      <c r="O38" s="21">
        <f t="shared" si="7"/>
        <v>3007219</v>
      </c>
      <c r="P38" s="21">
        <f t="shared" si="7"/>
        <v>3007024</v>
      </c>
      <c r="Q38" s="21">
        <f t="shared" si="7"/>
        <v>4338029</v>
      </c>
      <c r="R38" s="21">
        <f t="shared" si="7"/>
        <v>10352272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25882092</v>
      </c>
      <c r="X38" s="21">
        <f t="shared" si="7"/>
        <v>49888012</v>
      </c>
      <c r="Y38" s="21">
        <f t="shared" si="7"/>
        <v>-24005920</v>
      </c>
      <c r="Z38" s="4">
        <f>+IF(X38&lt;&gt;0,+(Y38/X38)*100,0)</f>
        <v>-48.119616392010165</v>
      </c>
      <c r="AA38" s="19">
        <f>SUM(AA39:AA41)</f>
        <v>68819722</v>
      </c>
    </row>
    <row r="39" spans="1:27" ht="12.75">
      <c r="A39" s="5" t="s">
        <v>42</v>
      </c>
      <c r="B39" s="3"/>
      <c r="C39" s="22">
        <v>19194363</v>
      </c>
      <c r="D39" s="22"/>
      <c r="E39" s="23">
        <v>23843448</v>
      </c>
      <c r="F39" s="24">
        <v>25352672</v>
      </c>
      <c r="G39" s="24">
        <v>150290</v>
      </c>
      <c r="H39" s="24">
        <v>1854564</v>
      </c>
      <c r="I39" s="24">
        <v>894399</v>
      </c>
      <c r="J39" s="24">
        <v>2899253</v>
      </c>
      <c r="K39" s="24">
        <v>300108</v>
      </c>
      <c r="L39" s="24">
        <v>1521716</v>
      </c>
      <c r="M39" s="24">
        <v>1130638</v>
      </c>
      <c r="N39" s="24">
        <v>2952462</v>
      </c>
      <c r="O39" s="24">
        <v>1619854</v>
      </c>
      <c r="P39" s="24">
        <v>1688414</v>
      </c>
      <c r="Q39" s="24">
        <v>1389323</v>
      </c>
      <c r="R39" s="24">
        <v>4697591</v>
      </c>
      <c r="S39" s="24"/>
      <c r="T39" s="24"/>
      <c r="U39" s="24"/>
      <c r="V39" s="24"/>
      <c r="W39" s="24">
        <v>10549306</v>
      </c>
      <c r="X39" s="24">
        <v>18486276</v>
      </c>
      <c r="Y39" s="24">
        <v>-7936970</v>
      </c>
      <c r="Z39" s="6">
        <v>-42.93</v>
      </c>
      <c r="AA39" s="22">
        <v>25352672</v>
      </c>
    </row>
    <row r="40" spans="1:27" ht="12.75">
      <c r="A40" s="5" t="s">
        <v>43</v>
      </c>
      <c r="B40" s="3"/>
      <c r="C40" s="22">
        <v>25252004</v>
      </c>
      <c r="D40" s="22"/>
      <c r="E40" s="23">
        <v>40556904</v>
      </c>
      <c r="F40" s="24">
        <v>43467050</v>
      </c>
      <c r="G40" s="24">
        <v>125449</v>
      </c>
      <c r="H40" s="24">
        <v>2811194</v>
      </c>
      <c r="I40" s="24">
        <v>2479279</v>
      </c>
      <c r="J40" s="24">
        <v>5415922</v>
      </c>
      <c r="K40" s="24">
        <v>255007</v>
      </c>
      <c r="L40" s="24">
        <v>2895692</v>
      </c>
      <c r="M40" s="24">
        <v>1111484</v>
      </c>
      <c r="N40" s="24">
        <v>4262183</v>
      </c>
      <c r="O40" s="24">
        <v>1387365</v>
      </c>
      <c r="P40" s="24">
        <v>1318610</v>
      </c>
      <c r="Q40" s="24">
        <v>2948706</v>
      </c>
      <c r="R40" s="24">
        <v>5654681</v>
      </c>
      <c r="S40" s="24"/>
      <c r="T40" s="24"/>
      <c r="U40" s="24"/>
      <c r="V40" s="24"/>
      <c r="W40" s="24">
        <v>15332786</v>
      </c>
      <c r="X40" s="24">
        <v>31401736</v>
      </c>
      <c r="Y40" s="24">
        <v>-16068950</v>
      </c>
      <c r="Z40" s="6">
        <v>-51.17</v>
      </c>
      <c r="AA40" s="22">
        <v>43467050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60454884</v>
      </c>
      <c r="D42" s="19">
        <f>SUM(D43:D46)</f>
        <v>0</v>
      </c>
      <c r="E42" s="20">
        <f t="shared" si="8"/>
        <v>82210308</v>
      </c>
      <c r="F42" s="21">
        <f t="shared" si="8"/>
        <v>78160088</v>
      </c>
      <c r="G42" s="21">
        <f t="shared" si="8"/>
        <v>1101873</v>
      </c>
      <c r="H42" s="21">
        <f t="shared" si="8"/>
        <v>8748808</v>
      </c>
      <c r="I42" s="21">
        <f t="shared" si="8"/>
        <v>4892522</v>
      </c>
      <c r="J42" s="21">
        <f t="shared" si="8"/>
        <v>14743203</v>
      </c>
      <c r="K42" s="21">
        <f t="shared" si="8"/>
        <v>174202</v>
      </c>
      <c r="L42" s="21">
        <f t="shared" si="8"/>
        <v>8972394</v>
      </c>
      <c r="M42" s="21">
        <f t="shared" si="8"/>
        <v>4778352</v>
      </c>
      <c r="N42" s="21">
        <f t="shared" si="8"/>
        <v>13924948</v>
      </c>
      <c r="O42" s="21">
        <f t="shared" si="8"/>
        <v>4854085</v>
      </c>
      <c r="P42" s="21">
        <f t="shared" si="8"/>
        <v>4595126</v>
      </c>
      <c r="Q42" s="21">
        <f t="shared" si="8"/>
        <v>4706554</v>
      </c>
      <c r="R42" s="21">
        <f t="shared" si="8"/>
        <v>14155765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42823916</v>
      </c>
      <c r="X42" s="21">
        <f t="shared" si="8"/>
        <v>58436485</v>
      </c>
      <c r="Y42" s="21">
        <f t="shared" si="8"/>
        <v>-15612569</v>
      </c>
      <c r="Z42" s="4">
        <f>+IF(X42&lt;&gt;0,+(Y42/X42)*100,0)</f>
        <v>-26.717159664890865</v>
      </c>
      <c r="AA42" s="19">
        <f>SUM(AA43:AA46)</f>
        <v>78160088</v>
      </c>
    </row>
    <row r="43" spans="1:27" ht="12.75">
      <c r="A43" s="5" t="s">
        <v>46</v>
      </c>
      <c r="B43" s="3"/>
      <c r="C43" s="22">
        <v>1895141</v>
      </c>
      <c r="D43" s="22"/>
      <c r="E43" s="23">
        <v>5320332</v>
      </c>
      <c r="F43" s="24">
        <v>5506728</v>
      </c>
      <c r="G43" s="24">
        <v>297753</v>
      </c>
      <c r="H43" s="24">
        <v>150685</v>
      </c>
      <c r="I43" s="24">
        <v>94357</v>
      </c>
      <c r="J43" s="24">
        <v>542795</v>
      </c>
      <c r="K43" s="24">
        <v>391789</v>
      </c>
      <c r="L43" s="24">
        <v>310215</v>
      </c>
      <c r="M43" s="24">
        <v>38645</v>
      </c>
      <c r="N43" s="24">
        <v>740649</v>
      </c>
      <c r="O43" s="24">
        <v>163161</v>
      </c>
      <c r="P43" s="24">
        <v>170665</v>
      </c>
      <c r="Q43" s="24">
        <v>128405</v>
      </c>
      <c r="R43" s="24">
        <v>462231</v>
      </c>
      <c r="S43" s="24"/>
      <c r="T43" s="24"/>
      <c r="U43" s="24"/>
      <c r="V43" s="24"/>
      <c r="W43" s="24">
        <v>1745675</v>
      </c>
      <c r="X43" s="24">
        <v>4244809</v>
      </c>
      <c r="Y43" s="24">
        <v>-2499134</v>
      </c>
      <c r="Z43" s="6">
        <v>-58.88</v>
      </c>
      <c r="AA43" s="22">
        <v>5506728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58559743</v>
      </c>
      <c r="D46" s="22"/>
      <c r="E46" s="23">
        <v>76889976</v>
      </c>
      <c r="F46" s="24">
        <v>72653360</v>
      </c>
      <c r="G46" s="24">
        <v>804120</v>
      </c>
      <c r="H46" s="24">
        <v>8598123</v>
      </c>
      <c r="I46" s="24">
        <v>4798165</v>
      </c>
      <c r="J46" s="24">
        <v>14200408</v>
      </c>
      <c r="K46" s="24">
        <v>-217587</v>
      </c>
      <c r="L46" s="24">
        <v>8662179</v>
      </c>
      <c r="M46" s="24">
        <v>4739707</v>
      </c>
      <c r="N46" s="24">
        <v>13184299</v>
      </c>
      <c r="O46" s="24">
        <v>4690924</v>
      </c>
      <c r="P46" s="24">
        <v>4424461</v>
      </c>
      <c r="Q46" s="24">
        <v>4578149</v>
      </c>
      <c r="R46" s="24">
        <v>13693534</v>
      </c>
      <c r="S46" s="24"/>
      <c r="T46" s="24"/>
      <c r="U46" s="24"/>
      <c r="V46" s="24"/>
      <c r="W46" s="24">
        <v>41078241</v>
      </c>
      <c r="X46" s="24">
        <v>54191676</v>
      </c>
      <c r="Y46" s="24">
        <v>-13113435</v>
      </c>
      <c r="Z46" s="6">
        <v>-24.2</v>
      </c>
      <c r="AA46" s="22">
        <v>72653360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238729845</v>
      </c>
      <c r="D48" s="40">
        <f>+D28+D32+D38+D42+D47</f>
        <v>0</v>
      </c>
      <c r="E48" s="41">
        <f t="shared" si="9"/>
        <v>307920384</v>
      </c>
      <c r="F48" s="42">
        <f t="shared" si="9"/>
        <v>338346276</v>
      </c>
      <c r="G48" s="42">
        <f t="shared" si="9"/>
        <v>4601065</v>
      </c>
      <c r="H48" s="42">
        <f t="shared" si="9"/>
        <v>31166618</v>
      </c>
      <c r="I48" s="42">
        <f t="shared" si="9"/>
        <v>20879076</v>
      </c>
      <c r="J48" s="42">
        <f t="shared" si="9"/>
        <v>56646759</v>
      </c>
      <c r="K48" s="42">
        <f t="shared" si="9"/>
        <v>7964400</v>
      </c>
      <c r="L48" s="42">
        <f t="shared" si="9"/>
        <v>29347961</v>
      </c>
      <c r="M48" s="42">
        <f t="shared" si="9"/>
        <v>19674539</v>
      </c>
      <c r="N48" s="42">
        <f t="shared" si="9"/>
        <v>56986900</v>
      </c>
      <c r="O48" s="42">
        <f t="shared" si="9"/>
        <v>15459896</v>
      </c>
      <c r="P48" s="42">
        <f t="shared" si="9"/>
        <v>18474629</v>
      </c>
      <c r="Q48" s="42">
        <f t="shared" si="9"/>
        <v>21128565</v>
      </c>
      <c r="R48" s="42">
        <f t="shared" si="9"/>
        <v>55063090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168696749</v>
      </c>
      <c r="X48" s="42">
        <f t="shared" si="9"/>
        <v>243674305</v>
      </c>
      <c r="Y48" s="42">
        <f t="shared" si="9"/>
        <v>-74977556</v>
      </c>
      <c r="Z48" s="43">
        <f>+IF(X48&lt;&gt;0,+(Y48/X48)*100,0)</f>
        <v>-30.769578269649728</v>
      </c>
      <c r="AA48" s="40">
        <f>+AA28+AA32+AA38+AA42+AA47</f>
        <v>338346276</v>
      </c>
    </row>
    <row r="49" spans="1:27" ht="12.75">
      <c r="A49" s="14" t="s">
        <v>96</v>
      </c>
      <c r="B49" s="15"/>
      <c r="C49" s="44">
        <f aca="true" t="shared" si="10" ref="C49:Y49">+C25-C48</f>
        <v>106159242</v>
      </c>
      <c r="D49" s="44">
        <f>+D25-D48</f>
        <v>0</v>
      </c>
      <c r="E49" s="45">
        <f t="shared" si="10"/>
        <v>159686604</v>
      </c>
      <c r="F49" s="46">
        <f t="shared" si="10"/>
        <v>142301127</v>
      </c>
      <c r="G49" s="46">
        <f t="shared" si="10"/>
        <v>139380160</v>
      </c>
      <c r="H49" s="46">
        <f t="shared" si="10"/>
        <v>-26046399</v>
      </c>
      <c r="I49" s="46">
        <f t="shared" si="10"/>
        <v>-20305836</v>
      </c>
      <c r="J49" s="46">
        <f t="shared" si="10"/>
        <v>93027925</v>
      </c>
      <c r="K49" s="46">
        <f t="shared" si="10"/>
        <v>-27220</v>
      </c>
      <c r="L49" s="46">
        <f t="shared" si="10"/>
        <v>-25226103</v>
      </c>
      <c r="M49" s="46">
        <f t="shared" si="10"/>
        <v>68540320</v>
      </c>
      <c r="N49" s="46">
        <f t="shared" si="10"/>
        <v>43286997</v>
      </c>
      <c r="O49" s="46">
        <f t="shared" si="10"/>
        <v>-14372170</v>
      </c>
      <c r="P49" s="46">
        <f t="shared" si="10"/>
        <v>-12390822</v>
      </c>
      <c r="Q49" s="46">
        <f t="shared" si="10"/>
        <v>85958592</v>
      </c>
      <c r="R49" s="46">
        <f t="shared" si="10"/>
        <v>59195600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195510522</v>
      </c>
      <c r="X49" s="46">
        <f>IF(F25=F48,0,X25-X48)</f>
        <v>112247100</v>
      </c>
      <c r="Y49" s="46">
        <f t="shared" si="10"/>
        <v>83263422</v>
      </c>
      <c r="Z49" s="47">
        <f>+IF(X49&lt;&gt;0,+(Y49/X49)*100,0)</f>
        <v>74.1786843490834</v>
      </c>
      <c r="AA49" s="44">
        <f>+AA25-AA48</f>
        <v>142301127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149198965</v>
      </c>
      <c r="D5" s="19">
        <f>SUM(D6:D8)</f>
        <v>0</v>
      </c>
      <c r="E5" s="20">
        <f t="shared" si="0"/>
        <v>93063385</v>
      </c>
      <c r="F5" s="21">
        <f t="shared" si="0"/>
        <v>110012735</v>
      </c>
      <c r="G5" s="21">
        <f t="shared" si="0"/>
        <v>74613030</v>
      </c>
      <c r="H5" s="21">
        <f t="shared" si="0"/>
        <v>405289</v>
      </c>
      <c r="I5" s="21">
        <f t="shared" si="0"/>
        <v>419255</v>
      </c>
      <c r="J5" s="21">
        <f t="shared" si="0"/>
        <v>75437574</v>
      </c>
      <c r="K5" s="21">
        <f t="shared" si="0"/>
        <v>422281</v>
      </c>
      <c r="L5" s="21">
        <f t="shared" si="0"/>
        <v>389436</v>
      </c>
      <c r="M5" s="21">
        <f t="shared" si="0"/>
        <v>6788</v>
      </c>
      <c r="N5" s="21">
        <f t="shared" si="0"/>
        <v>818505</v>
      </c>
      <c r="O5" s="21">
        <f t="shared" si="0"/>
        <v>393006</v>
      </c>
      <c r="P5" s="21">
        <f t="shared" si="0"/>
        <v>380350</v>
      </c>
      <c r="Q5" s="21">
        <f t="shared" si="0"/>
        <v>38326488</v>
      </c>
      <c r="R5" s="21">
        <f t="shared" si="0"/>
        <v>39099844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115355923</v>
      </c>
      <c r="X5" s="21">
        <f t="shared" si="0"/>
        <v>82509559</v>
      </c>
      <c r="Y5" s="21">
        <f t="shared" si="0"/>
        <v>32846364</v>
      </c>
      <c r="Z5" s="4">
        <f>+IF(X5&lt;&gt;0,+(Y5/X5)*100,0)</f>
        <v>39.80916199055191</v>
      </c>
      <c r="AA5" s="19">
        <f>SUM(AA6:AA8)</f>
        <v>110012735</v>
      </c>
    </row>
    <row r="6" spans="1:27" ht="12.75">
      <c r="A6" s="5" t="s">
        <v>32</v>
      </c>
      <c r="B6" s="3"/>
      <c r="C6" s="22"/>
      <c r="D6" s="22"/>
      <c r="E6" s="23">
        <v>35895558</v>
      </c>
      <c r="F6" s="24">
        <v>35895559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26921671</v>
      </c>
      <c r="Y6" s="24">
        <v>-26921671</v>
      </c>
      <c r="Z6" s="6">
        <v>-100</v>
      </c>
      <c r="AA6" s="22">
        <v>35895559</v>
      </c>
    </row>
    <row r="7" spans="1:27" ht="12.75">
      <c r="A7" s="5" t="s">
        <v>33</v>
      </c>
      <c r="B7" s="3"/>
      <c r="C7" s="25">
        <v>149198965</v>
      </c>
      <c r="D7" s="25"/>
      <c r="E7" s="26">
        <v>57167827</v>
      </c>
      <c r="F7" s="27">
        <v>74117176</v>
      </c>
      <c r="G7" s="27">
        <v>74613030</v>
      </c>
      <c r="H7" s="27">
        <v>405289</v>
      </c>
      <c r="I7" s="27">
        <v>419255</v>
      </c>
      <c r="J7" s="27">
        <v>75437574</v>
      </c>
      <c r="K7" s="27">
        <v>422281</v>
      </c>
      <c r="L7" s="27">
        <v>389436</v>
      </c>
      <c r="M7" s="27">
        <v>6788</v>
      </c>
      <c r="N7" s="27">
        <v>818505</v>
      </c>
      <c r="O7" s="27">
        <v>393006</v>
      </c>
      <c r="P7" s="27">
        <v>380350</v>
      </c>
      <c r="Q7" s="27">
        <v>38326488</v>
      </c>
      <c r="R7" s="27">
        <v>39099844</v>
      </c>
      <c r="S7" s="27"/>
      <c r="T7" s="27"/>
      <c r="U7" s="27"/>
      <c r="V7" s="27"/>
      <c r="W7" s="27">
        <v>115355923</v>
      </c>
      <c r="X7" s="27">
        <v>55587888</v>
      </c>
      <c r="Y7" s="27">
        <v>59768035</v>
      </c>
      <c r="Z7" s="7">
        <v>107.52</v>
      </c>
      <c r="AA7" s="25">
        <v>74117176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554497</v>
      </c>
      <c r="D9" s="19">
        <f>SUM(D10:D14)</f>
        <v>0</v>
      </c>
      <c r="E9" s="20">
        <f t="shared" si="1"/>
        <v>13849628</v>
      </c>
      <c r="F9" s="21">
        <f t="shared" si="1"/>
        <v>13642953</v>
      </c>
      <c r="G9" s="21">
        <f t="shared" si="1"/>
        <v>2660</v>
      </c>
      <c r="H9" s="21">
        <f t="shared" si="1"/>
        <v>478261</v>
      </c>
      <c r="I9" s="21">
        <f t="shared" si="1"/>
        <v>0</v>
      </c>
      <c r="J9" s="21">
        <f t="shared" si="1"/>
        <v>480921</v>
      </c>
      <c r="K9" s="21">
        <f t="shared" si="1"/>
        <v>0</v>
      </c>
      <c r="L9" s="21">
        <f t="shared" si="1"/>
        <v>2660</v>
      </c>
      <c r="M9" s="21">
        <f t="shared" si="1"/>
        <v>0</v>
      </c>
      <c r="N9" s="21">
        <f t="shared" si="1"/>
        <v>2660</v>
      </c>
      <c r="O9" s="21">
        <f t="shared" si="1"/>
        <v>5320</v>
      </c>
      <c r="P9" s="21">
        <f t="shared" si="1"/>
        <v>-478261</v>
      </c>
      <c r="Q9" s="21">
        <f t="shared" si="1"/>
        <v>7980</v>
      </c>
      <c r="R9" s="21">
        <f t="shared" si="1"/>
        <v>-464961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18620</v>
      </c>
      <c r="X9" s="21">
        <f t="shared" si="1"/>
        <v>10232209</v>
      </c>
      <c r="Y9" s="21">
        <f t="shared" si="1"/>
        <v>-10213589</v>
      </c>
      <c r="Z9" s="4">
        <f>+IF(X9&lt;&gt;0,+(Y9/X9)*100,0)</f>
        <v>-99.81802560913289</v>
      </c>
      <c r="AA9" s="19">
        <f>SUM(AA10:AA14)</f>
        <v>13642953</v>
      </c>
    </row>
    <row r="10" spans="1:27" ht="12.75">
      <c r="A10" s="5" t="s">
        <v>36</v>
      </c>
      <c r="B10" s="3"/>
      <c r="C10" s="22">
        <v>554497</v>
      </c>
      <c r="D10" s="22"/>
      <c r="E10" s="23">
        <v>13849628</v>
      </c>
      <c r="F10" s="24">
        <v>13642953</v>
      </c>
      <c r="G10" s="24">
        <v>2660</v>
      </c>
      <c r="H10" s="24">
        <v>478261</v>
      </c>
      <c r="I10" s="24"/>
      <c r="J10" s="24">
        <v>480921</v>
      </c>
      <c r="K10" s="24"/>
      <c r="L10" s="24">
        <v>2660</v>
      </c>
      <c r="M10" s="24"/>
      <c r="N10" s="24">
        <v>2660</v>
      </c>
      <c r="O10" s="24">
        <v>5320</v>
      </c>
      <c r="P10" s="24">
        <v>-478261</v>
      </c>
      <c r="Q10" s="24">
        <v>7980</v>
      </c>
      <c r="R10" s="24">
        <v>-464961</v>
      </c>
      <c r="S10" s="24"/>
      <c r="T10" s="24"/>
      <c r="U10" s="24"/>
      <c r="V10" s="24"/>
      <c r="W10" s="24">
        <v>18620</v>
      </c>
      <c r="X10" s="24">
        <v>10232209</v>
      </c>
      <c r="Y10" s="24">
        <v>-10213589</v>
      </c>
      <c r="Z10" s="6">
        <v>-99.82</v>
      </c>
      <c r="AA10" s="22">
        <v>13642953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89180772</v>
      </c>
      <c r="D15" s="19">
        <f>SUM(D16:D18)</f>
        <v>0</v>
      </c>
      <c r="E15" s="20">
        <f t="shared" si="2"/>
        <v>165538405</v>
      </c>
      <c r="F15" s="21">
        <f t="shared" si="2"/>
        <v>187231956</v>
      </c>
      <c r="G15" s="21">
        <f t="shared" si="2"/>
        <v>201321</v>
      </c>
      <c r="H15" s="21">
        <f t="shared" si="2"/>
        <v>5294551</v>
      </c>
      <c r="I15" s="21">
        <f t="shared" si="2"/>
        <v>0</v>
      </c>
      <c r="J15" s="21">
        <f t="shared" si="2"/>
        <v>5495872</v>
      </c>
      <c r="K15" s="21">
        <f t="shared" si="2"/>
        <v>-95278</v>
      </c>
      <c r="L15" s="21">
        <f t="shared" si="2"/>
        <v>0</v>
      </c>
      <c r="M15" s="21">
        <f t="shared" si="2"/>
        <v>-422120</v>
      </c>
      <c r="N15" s="21">
        <f t="shared" si="2"/>
        <v>-517398</v>
      </c>
      <c r="O15" s="21">
        <f t="shared" si="2"/>
        <v>0</v>
      </c>
      <c r="P15" s="21">
        <f t="shared" si="2"/>
        <v>72000</v>
      </c>
      <c r="Q15" s="21">
        <f t="shared" si="2"/>
        <v>0</v>
      </c>
      <c r="R15" s="21">
        <f t="shared" si="2"/>
        <v>72000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5050474</v>
      </c>
      <c r="X15" s="21">
        <f t="shared" si="2"/>
        <v>140423964</v>
      </c>
      <c r="Y15" s="21">
        <f t="shared" si="2"/>
        <v>-135373490</v>
      </c>
      <c r="Z15" s="4">
        <f>+IF(X15&lt;&gt;0,+(Y15/X15)*100,0)</f>
        <v>-96.40341017577313</v>
      </c>
      <c r="AA15" s="19">
        <f>SUM(AA16:AA18)</f>
        <v>187231956</v>
      </c>
    </row>
    <row r="16" spans="1:27" ht="12.75">
      <c r="A16" s="5" t="s">
        <v>42</v>
      </c>
      <c r="B16" s="3"/>
      <c r="C16" s="22">
        <v>3000000</v>
      </c>
      <c r="D16" s="22"/>
      <c r="E16" s="23">
        <v>9977410</v>
      </c>
      <c r="F16" s="24">
        <v>12977410</v>
      </c>
      <c r="G16" s="24"/>
      <c r="H16" s="24"/>
      <c r="I16" s="24"/>
      <c r="J16" s="24"/>
      <c r="K16" s="24">
        <v>-95278</v>
      </c>
      <c r="L16" s="24"/>
      <c r="M16" s="24">
        <v>-422120</v>
      </c>
      <c r="N16" s="24">
        <v>-517398</v>
      </c>
      <c r="O16" s="24"/>
      <c r="P16" s="24"/>
      <c r="Q16" s="24"/>
      <c r="R16" s="24"/>
      <c r="S16" s="24"/>
      <c r="T16" s="24"/>
      <c r="U16" s="24"/>
      <c r="V16" s="24"/>
      <c r="W16" s="24">
        <v>-517398</v>
      </c>
      <c r="X16" s="24">
        <v>9733059</v>
      </c>
      <c r="Y16" s="24">
        <v>-10250457</v>
      </c>
      <c r="Z16" s="6">
        <v>-105.32</v>
      </c>
      <c r="AA16" s="22">
        <v>12977410</v>
      </c>
    </row>
    <row r="17" spans="1:27" ht="12.75">
      <c r="A17" s="5" t="s">
        <v>43</v>
      </c>
      <c r="B17" s="3"/>
      <c r="C17" s="22">
        <v>86180772</v>
      </c>
      <c r="D17" s="22"/>
      <c r="E17" s="23">
        <v>155560995</v>
      </c>
      <c r="F17" s="24">
        <v>174254546</v>
      </c>
      <c r="G17" s="24">
        <v>201321</v>
      </c>
      <c r="H17" s="24">
        <v>5294551</v>
      </c>
      <c r="I17" s="24"/>
      <c r="J17" s="24">
        <v>5495872</v>
      </c>
      <c r="K17" s="24"/>
      <c r="L17" s="24"/>
      <c r="M17" s="24"/>
      <c r="N17" s="24"/>
      <c r="O17" s="24"/>
      <c r="P17" s="24">
        <v>72000</v>
      </c>
      <c r="Q17" s="24"/>
      <c r="R17" s="24">
        <v>72000</v>
      </c>
      <c r="S17" s="24"/>
      <c r="T17" s="24"/>
      <c r="U17" s="24"/>
      <c r="V17" s="24"/>
      <c r="W17" s="24">
        <v>5567872</v>
      </c>
      <c r="X17" s="24">
        <v>130690905</v>
      </c>
      <c r="Y17" s="24">
        <v>-125123033</v>
      </c>
      <c r="Z17" s="6">
        <v>-95.74</v>
      </c>
      <c r="AA17" s="22">
        <v>174254546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718716</v>
      </c>
      <c r="D19" s="19">
        <f>SUM(D20:D23)</f>
        <v>0</v>
      </c>
      <c r="E19" s="20">
        <f t="shared" si="3"/>
        <v>1052000</v>
      </c>
      <c r="F19" s="21">
        <f t="shared" si="3"/>
        <v>1052000</v>
      </c>
      <c r="G19" s="21">
        <f t="shared" si="3"/>
        <v>79331</v>
      </c>
      <c r="H19" s="21">
        <f t="shared" si="3"/>
        <v>79920</v>
      </c>
      <c r="I19" s="21">
        <f t="shared" si="3"/>
        <v>79227</v>
      </c>
      <c r="J19" s="21">
        <f t="shared" si="3"/>
        <v>238478</v>
      </c>
      <c r="K19" s="21">
        <f t="shared" si="3"/>
        <v>79227</v>
      </c>
      <c r="L19" s="21">
        <f t="shared" si="3"/>
        <v>79920</v>
      </c>
      <c r="M19" s="21">
        <f t="shared" si="3"/>
        <v>0</v>
      </c>
      <c r="N19" s="21">
        <f t="shared" si="3"/>
        <v>159147</v>
      </c>
      <c r="O19" s="21">
        <f t="shared" si="3"/>
        <v>80126</v>
      </c>
      <c r="P19" s="21">
        <f t="shared" si="3"/>
        <v>80126</v>
      </c>
      <c r="Q19" s="21">
        <f t="shared" si="3"/>
        <v>693</v>
      </c>
      <c r="R19" s="21">
        <f t="shared" si="3"/>
        <v>160945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558570</v>
      </c>
      <c r="X19" s="21">
        <f t="shared" si="3"/>
        <v>789002</v>
      </c>
      <c r="Y19" s="21">
        <f t="shared" si="3"/>
        <v>-230432</v>
      </c>
      <c r="Z19" s="4">
        <f>+IF(X19&lt;&gt;0,+(Y19/X19)*100,0)</f>
        <v>-29.205502647648547</v>
      </c>
      <c r="AA19" s="19">
        <f>SUM(AA20:AA23)</f>
        <v>1052000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718716</v>
      </c>
      <c r="D23" s="22"/>
      <c r="E23" s="23">
        <v>1052000</v>
      </c>
      <c r="F23" s="24">
        <v>1052000</v>
      </c>
      <c r="G23" s="24">
        <v>79331</v>
      </c>
      <c r="H23" s="24">
        <v>79920</v>
      </c>
      <c r="I23" s="24">
        <v>79227</v>
      </c>
      <c r="J23" s="24">
        <v>238478</v>
      </c>
      <c r="K23" s="24">
        <v>79227</v>
      </c>
      <c r="L23" s="24">
        <v>79920</v>
      </c>
      <c r="M23" s="24"/>
      <c r="N23" s="24">
        <v>159147</v>
      </c>
      <c r="O23" s="24">
        <v>80126</v>
      </c>
      <c r="P23" s="24">
        <v>80126</v>
      </c>
      <c r="Q23" s="24">
        <v>693</v>
      </c>
      <c r="R23" s="24">
        <v>160945</v>
      </c>
      <c r="S23" s="24"/>
      <c r="T23" s="24"/>
      <c r="U23" s="24"/>
      <c r="V23" s="24"/>
      <c r="W23" s="24">
        <v>558570</v>
      </c>
      <c r="X23" s="24">
        <v>789002</v>
      </c>
      <c r="Y23" s="24">
        <v>-230432</v>
      </c>
      <c r="Z23" s="6">
        <v>-29.21</v>
      </c>
      <c r="AA23" s="22">
        <v>1052000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239652950</v>
      </c>
      <c r="D25" s="40">
        <f>+D5+D9+D15+D19+D24</f>
        <v>0</v>
      </c>
      <c r="E25" s="41">
        <f t="shared" si="4"/>
        <v>273503418</v>
      </c>
      <c r="F25" s="42">
        <f t="shared" si="4"/>
        <v>311939644</v>
      </c>
      <c r="G25" s="42">
        <f t="shared" si="4"/>
        <v>74896342</v>
      </c>
      <c r="H25" s="42">
        <f t="shared" si="4"/>
        <v>6258021</v>
      </c>
      <c r="I25" s="42">
        <f t="shared" si="4"/>
        <v>498482</v>
      </c>
      <c r="J25" s="42">
        <f t="shared" si="4"/>
        <v>81652845</v>
      </c>
      <c r="K25" s="42">
        <f t="shared" si="4"/>
        <v>406230</v>
      </c>
      <c r="L25" s="42">
        <f t="shared" si="4"/>
        <v>472016</v>
      </c>
      <c r="M25" s="42">
        <f t="shared" si="4"/>
        <v>-415332</v>
      </c>
      <c r="N25" s="42">
        <f t="shared" si="4"/>
        <v>462914</v>
      </c>
      <c r="O25" s="42">
        <f t="shared" si="4"/>
        <v>478452</v>
      </c>
      <c r="P25" s="42">
        <f t="shared" si="4"/>
        <v>54215</v>
      </c>
      <c r="Q25" s="42">
        <f t="shared" si="4"/>
        <v>38335161</v>
      </c>
      <c r="R25" s="42">
        <f t="shared" si="4"/>
        <v>38867828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120983587</v>
      </c>
      <c r="X25" s="42">
        <f t="shared" si="4"/>
        <v>233954734</v>
      </c>
      <c r="Y25" s="42">
        <f t="shared" si="4"/>
        <v>-112971147</v>
      </c>
      <c r="Z25" s="43">
        <f>+IF(X25&lt;&gt;0,+(Y25/X25)*100,0)</f>
        <v>-48.28760891839872</v>
      </c>
      <c r="AA25" s="40">
        <f>+AA5+AA9+AA15+AA19+AA24</f>
        <v>311939644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76794950</v>
      </c>
      <c r="D28" s="19">
        <f>SUM(D29:D31)</f>
        <v>0</v>
      </c>
      <c r="E28" s="20">
        <f t="shared" si="5"/>
        <v>114053657</v>
      </c>
      <c r="F28" s="21">
        <f t="shared" si="5"/>
        <v>121563245</v>
      </c>
      <c r="G28" s="21">
        <f t="shared" si="5"/>
        <v>6681062</v>
      </c>
      <c r="H28" s="21">
        <f t="shared" si="5"/>
        <v>3390892</v>
      </c>
      <c r="I28" s="21">
        <f t="shared" si="5"/>
        <v>2658501</v>
      </c>
      <c r="J28" s="21">
        <f t="shared" si="5"/>
        <v>12730455</v>
      </c>
      <c r="K28" s="21">
        <f t="shared" si="5"/>
        <v>1908668</v>
      </c>
      <c r="L28" s="21">
        <f t="shared" si="5"/>
        <v>0</v>
      </c>
      <c r="M28" s="21">
        <f t="shared" si="5"/>
        <v>3071060</v>
      </c>
      <c r="N28" s="21">
        <f t="shared" si="5"/>
        <v>4979728</v>
      </c>
      <c r="O28" s="21">
        <f t="shared" si="5"/>
        <v>5375765</v>
      </c>
      <c r="P28" s="21">
        <f t="shared" si="5"/>
        <v>6316338</v>
      </c>
      <c r="Q28" s="21">
        <f t="shared" si="5"/>
        <v>6058137</v>
      </c>
      <c r="R28" s="21">
        <f t="shared" si="5"/>
        <v>17750240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35460423</v>
      </c>
      <c r="X28" s="21">
        <f t="shared" si="5"/>
        <v>91172475</v>
      </c>
      <c r="Y28" s="21">
        <f t="shared" si="5"/>
        <v>-55712052</v>
      </c>
      <c r="Z28" s="4">
        <f>+IF(X28&lt;&gt;0,+(Y28/X28)*100,0)</f>
        <v>-61.10621873542426</v>
      </c>
      <c r="AA28" s="19">
        <f>SUM(AA29:AA31)</f>
        <v>121563245</v>
      </c>
    </row>
    <row r="29" spans="1:27" ht="12.75">
      <c r="A29" s="5" t="s">
        <v>32</v>
      </c>
      <c r="B29" s="3"/>
      <c r="C29" s="22">
        <v>45570553</v>
      </c>
      <c r="D29" s="22"/>
      <c r="E29" s="23">
        <v>53079881</v>
      </c>
      <c r="F29" s="24">
        <v>58035138</v>
      </c>
      <c r="G29" s="24">
        <v>4009592</v>
      </c>
      <c r="H29" s="24">
        <v>1724324</v>
      </c>
      <c r="I29" s="24">
        <v>1036589</v>
      </c>
      <c r="J29" s="24">
        <v>6770505</v>
      </c>
      <c r="K29" s="24">
        <v>894174</v>
      </c>
      <c r="L29" s="24"/>
      <c r="M29" s="24">
        <v>1317879</v>
      </c>
      <c r="N29" s="24">
        <v>2212053</v>
      </c>
      <c r="O29" s="24">
        <v>2458306</v>
      </c>
      <c r="P29" s="24">
        <v>3408950</v>
      </c>
      <c r="Q29" s="24">
        <v>2704772</v>
      </c>
      <c r="R29" s="24">
        <v>8572028</v>
      </c>
      <c r="S29" s="24"/>
      <c r="T29" s="24"/>
      <c r="U29" s="24"/>
      <c r="V29" s="24"/>
      <c r="W29" s="24">
        <v>17554586</v>
      </c>
      <c r="X29" s="24">
        <v>43526384</v>
      </c>
      <c r="Y29" s="24">
        <v>-25971798</v>
      </c>
      <c r="Z29" s="6">
        <v>-59.67</v>
      </c>
      <c r="AA29" s="22">
        <v>58035138</v>
      </c>
    </row>
    <row r="30" spans="1:27" ht="12.75">
      <c r="A30" s="5" t="s">
        <v>33</v>
      </c>
      <c r="B30" s="3"/>
      <c r="C30" s="25">
        <v>31224397</v>
      </c>
      <c r="D30" s="25"/>
      <c r="E30" s="26">
        <v>60973776</v>
      </c>
      <c r="F30" s="27">
        <v>63528107</v>
      </c>
      <c r="G30" s="27">
        <v>2671470</v>
      </c>
      <c r="H30" s="27">
        <v>1666568</v>
      </c>
      <c r="I30" s="27">
        <v>1621912</v>
      </c>
      <c r="J30" s="27">
        <v>5959950</v>
      </c>
      <c r="K30" s="27">
        <v>1014494</v>
      </c>
      <c r="L30" s="27"/>
      <c r="M30" s="27">
        <v>1753181</v>
      </c>
      <c r="N30" s="27">
        <v>2767675</v>
      </c>
      <c r="O30" s="27">
        <v>2917459</v>
      </c>
      <c r="P30" s="27">
        <v>2907388</v>
      </c>
      <c r="Q30" s="27">
        <v>3353365</v>
      </c>
      <c r="R30" s="27">
        <v>9178212</v>
      </c>
      <c r="S30" s="27"/>
      <c r="T30" s="27"/>
      <c r="U30" s="27"/>
      <c r="V30" s="27"/>
      <c r="W30" s="27">
        <v>17905837</v>
      </c>
      <c r="X30" s="27">
        <v>47646091</v>
      </c>
      <c r="Y30" s="27">
        <v>-29740254</v>
      </c>
      <c r="Z30" s="7">
        <v>-62.42</v>
      </c>
      <c r="AA30" s="25">
        <v>63528107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28789238</v>
      </c>
      <c r="D32" s="19">
        <f>SUM(D33:D37)</f>
        <v>0</v>
      </c>
      <c r="E32" s="20">
        <f t="shared" si="6"/>
        <v>33947242</v>
      </c>
      <c r="F32" s="21">
        <f t="shared" si="6"/>
        <v>33385979</v>
      </c>
      <c r="G32" s="21">
        <f t="shared" si="6"/>
        <v>2119565</v>
      </c>
      <c r="H32" s="21">
        <f t="shared" si="6"/>
        <v>2131620</v>
      </c>
      <c r="I32" s="21">
        <f t="shared" si="6"/>
        <v>766791</v>
      </c>
      <c r="J32" s="21">
        <f t="shared" si="6"/>
        <v>5017976</v>
      </c>
      <c r="K32" s="21">
        <f t="shared" si="6"/>
        <v>979575</v>
      </c>
      <c r="L32" s="21">
        <f t="shared" si="6"/>
        <v>0</v>
      </c>
      <c r="M32" s="21">
        <f t="shared" si="6"/>
        <v>763090</v>
      </c>
      <c r="N32" s="21">
        <f t="shared" si="6"/>
        <v>1742665</v>
      </c>
      <c r="O32" s="21">
        <f t="shared" si="6"/>
        <v>2398120</v>
      </c>
      <c r="P32" s="21">
        <f t="shared" si="6"/>
        <v>2217257</v>
      </c>
      <c r="Q32" s="21">
        <f t="shared" si="6"/>
        <v>2406943</v>
      </c>
      <c r="R32" s="21">
        <f t="shared" si="6"/>
        <v>7022320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13782961</v>
      </c>
      <c r="X32" s="21">
        <f t="shared" si="6"/>
        <v>25039479</v>
      </c>
      <c r="Y32" s="21">
        <f t="shared" si="6"/>
        <v>-11256518</v>
      </c>
      <c r="Z32" s="4">
        <f>+IF(X32&lt;&gt;0,+(Y32/X32)*100,0)</f>
        <v>-44.95508073470698</v>
      </c>
      <c r="AA32" s="19">
        <f>SUM(AA33:AA37)</f>
        <v>33385979</v>
      </c>
    </row>
    <row r="33" spans="1:27" ht="12.75">
      <c r="A33" s="5" t="s">
        <v>36</v>
      </c>
      <c r="B33" s="3"/>
      <c r="C33" s="22">
        <v>28789238</v>
      </c>
      <c r="D33" s="22"/>
      <c r="E33" s="23">
        <v>33947242</v>
      </c>
      <c r="F33" s="24">
        <v>33385979</v>
      </c>
      <c r="G33" s="24">
        <v>2119565</v>
      </c>
      <c r="H33" s="24">
        <v>2131620</v>
      </c>
      <c r="I33" s="24">
        <v>766791</v>
      </c>
      <c r="J33" s="24">
        <v>5017976</v>
      </c>
      <c r="K33" s="24">
        <v>979575</v>
      </c>
      <c r="L33" s="24"/>
      <c r="M33" s="24">
        <v>763090</v>
      </c>
      <c r="N33" s="24">
        <v>1742665</v>
      </c>
      <c r="O33" s="24">
        <v>2398120</v>
      </c>
      <c r="P33" s="24">
        <v>2217257</v>
      </c>
      <c r="Q33" s="24">
        <v>2406943</v>
      </c>
      <c r="R33" s="24">
        <v>7022320</v>
      </c>
      <c r="S33" s="24"/>
      <c r="T33" s="24"/>
      <c r="U33" s="24"/>
      <c r="V33" s="24"/>
      <c r="W33" s="24">
        <v>13782961</v>
      </c>
      <c r="X33" s="24">
        <v>25039479</v>
      </c>
      <c r="Y33" s="24">
        <v>-11256518</v>
      </c>
      <c r="Z33" s="6">
        <v>-44.96</v>
      </c>
      <c r="AA33" s="22">
        <v>33385979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38646532</v>
      </c>
      <c r="D38" s="19">
        <f>SUM(D39:D41)</f>
        <v>0</v>
      </c>
      <c r="E38" s="20">
        <f t="shared" si="7"/>
        <v>75777164</v>
      </c>
      <c r="F38" s="21">
        <f t="shared" si="7"/>
        <v>75289838</v>
      </c>
      <c r="G38" s="21">
        <f t="shared" si="7"/>
        <v>5375372</v>
      </c>
      <c r="H38" s="21">
        <f t="shared" si="7"/>
        <v>2164221</v>
      </c>
      <c r="I38" s="21">
        <f t="shared" si="7"/>
        <v>1095410</v>
      </c>
      <c r="J38" s="21">
        <f t="shared" si="7"/>
        <v>8635003</v>
      </c>
      <c r="K38" s="21">
        <f t="shared" si="7"/>
        <v>830546</v>
      </c>
      <c r="L38" s="21">
        <f t="shared" si="7"/>
        <v>0</v>
      </c>
      <c r="M38" s="21">
        <f t="shared" si="7"/>
        <v>3205215</v>
      </c>
      <c r="N38" s="21">
        <f t="shared" si="7"/>
        <v>4035761</v>
      </c>
      <c r="O38" s="21">
        <f t="shared" si="7"/>
        <v>2627274</v>
      </c>
      <c r="P38" s="21">
        <f t="shared" si="7"/>
        <v>2115157</v>
      </c>
      <c r="Q38" s="21">
        <f t="shared" si="7"/>
        <v>5509092</v>
      </c>
      <c r="R38" s="21">
        <f t="shared" si="7"/>
        <v>10251523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22922287</v>
      </c>
      <c r="X38" s="21">
        <f t="shared" si="7"/>
        <v>56467359</v>
      </c>
      <c r="Y38" s="21">
        <f t="shared" si="7"/>
        <v>-33545072</v>
      </c>
      <c r="Z38" s="4">
        <f>+IF(X38&lt;&gt;0,+(Y38/X38)*100,0)</f>
        <v>-59.40612876901149</v>
      </c>
      <c r="AA38" s="19">
        <f>SUM(AA39:AA41)</f>
        <v>75289838</v>
      </c>
    </row>
    <row r="39" spans="1:27" ht="12.75">
      <c r="A39" s="5" t="s">
        <v>42</v>
      </c>
      <c r="B39" s="3"/>
      <c r="C39" s="22">
        <v>14792176</v>
      </c>
      <c r="D39" s="22"/>
      <c r="E39" s="23">
        <v>15559188</v>
      </c>
      <c r="F39" s="24">
        <v>18370987</v>
      </c>
      <c r="G39" s="24">
        <v>3411307</v>
      </c>
      <c r="H39" s="24">
        <v>321374</v>
      </c>
      <c r="I39" s="24">
        <v>136704</v>
      </c>
      <c r="J39" s="24">
        <v>3869385</v>
      </c>
      <c r="K39" s="24">
        <v>134242</v>
      </c>
      <c r="L39" s="24"/>
      <c r="M39" s="24">
        <v>2720445</v>
      </c>
      <c r="N39" s="24">
        <v>2854687</v>
      </c>
      <c r="O39" s="24">
        <v>387594</v>
      </c>
      <c r="P39" s="24">
        <v>749397</v>
      </c>
      <c r="Q39" s="24">
        <v>3314001</v>
      </c>
      <c r="R39" s="24">
        <v>4450992</v>
      </c>
      <c r="S39" s="24"/>
      <c r="T39" s="24"/>
      <c r="U39" s="24"/>
      <c r="V39" s="24"/>
      <c r="W39" s="24">
        <v>11175064</v>
      </c>
      <c r="X39" s="24">
        <v>13778233</v>
      </c>
      <c r="Y39" s="24">
        <v>-2603169</v>
      </c>
      <c r="Z39" s="6">
        <v>-18.89</v>
      </c>
      <c r="AA39" s="22">
        <v>18370987</v>
      </c>
    </row>
    <row r="40" spans="1:27" ht="12.75">
      <c r="A40" s="5" t="s">
        <v>43</v>
      </c>
      <c r="B40" s="3"/>
      <c r="C40" s="22">
        <v>23854356</v>
      </c>
      <c r="D40" s="22"/>
      <c r="E40" s="23">
        <v>60217976</v>
      </c>
      <c r="F40" s="24">
        <v>56918851</v>
      </c>
      <c r="G40" s="24">
        <v>1964065</v>
      </c>
      <c r="H40" s="24">
        <v>1842847</v>
      </c>
      <c r="I40" s="24">
        <v>958706</v>
      </c>
      <c r="J40" s="24">
        <v>4765618</v>
      </c>
      <c r="K40" s="24">
        <v>696304</v>
      </c>
      <c r="L40" s="24"/>
      <c r="M40" s="24">
        <v>484770</v>
      </c>
      <c r="N40" s="24">
        <v>1181074</v>
      </c>
      <c r="O40" s="24">
        <v>2239680</v>
      </c>
      <c r="P40" s="24">
        <v>1365760</v>
      </c>
      <c r="Q40" s="24">
        <v>2195091</v>
      </c>
      <c r="R40" s="24">
        <v>5800531</v>
      </c>
      <c r="S40" s="24"/>
      <c r="T40" s="24"/>
      <c r="U40" s="24"/>
      <c r="V40" s="24"/>
      <c r="W40" s="24">
        <v>11747223</v>
      </c>
      <c r="X40" s="24">
        <v>42689126</v>
      </c>
      <c r="Y40" s="24">
        <v>-30941903</v>
      </c>
      <c r="Z40" s="6">
        <v>-72.48</v>
      </c>
      <c r="AA40" s="22">
        <v>56918851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5053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>
        <v>5053</v>
      </c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144235773</v>
      </c>
      <c r="D48" s="40">
        <f>+D28+D32+D38+D42+D47</f>
        <v>0</v>
      </c>
      <c r="E48" s="41">
        <f t="shared" si="9"/>
        <v>223778063</v>
      </c>
      <c r="F48" s="42">
        <f t="shared" si="9"/>
        <v>230239062</v>
      </c>
      <c r="G48" s="42">
        <f t="shared" si="9"/>
        <v>14175999</v>
      </c>
      <c r="H48" s="42">
        <f t="shared" si="9"/>
        <v>7686733</v>
      </c>
      <c r="I48" s="42">
        <f t="shared" si="9"/>
        <v>4520702</v>
      </c>
      <c r="J48" s="42">
        <f t="shared" si="9"/>
        <v>26383434</v>
      </c>
      <c r="K48" s="42">
        <f t="shared" si="9"/>
        <v>3718789</v>
      </c>
      <c r="L48" s="42">
        <f t="shared" si="9"/>
        <v>0</v>
      </c>
      <c r="M48" s="42">
        <f t="shared" si="9"/>
        <v>7039365</v>
      </c>
      <c r="N48" s="42">
        <f t="shared" si="9"/>
        <v>10758154</v>
      </c>
      <c r="O48" s="42">
        <f t="shared" si="9"/>
        <v>10401159</v>
      </c>
      <c r="P48" s="42">
        <f t="shared" si="9"/>
        <v>10648752</v>
      </c>
      <c r="Q48" s="42">
        <f t="shared" si="9"/>
        <v>13974172</v>
      </c>
      <c r="R48" s="42">
        <f t="shared" si="9"/>
        <v>35024083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72165671</v>
      </c>
      <c r="X48" s="42">
        <f t="shared" si="9"/>
        <v>172679313</v>
      </c>
      <c r="Y48" s="42">
        <f t="shared" si="9"/>
        <v>-100513642</v>
      </c>
      <c r="Z48" s="43">
        <f>+IF(X48&lt;&gt;0,+(Y48/X48)*100,0)</f>
        <v>-58.20827072667355</v>
      </c>
      <c r="AA48" s="40">
        <f>+AA28+AA32+AA38+AA42+AA47</f>
        <v>230239062</v>
      </c>
    </row>
    <row r="49" spans="1:27" ht="12.75">
      <c r="A49" s="14" t="s">
        <v>96</v>
      </c>
      <c r="B49" s="15"/>
      <c r="C49" s="44">
        <f aca="true" t="shared" si="10" ref="C49:Y49">+C25-C48</f>
        <v>95417177</v>
      </c>
      <c r="D49" s="44">
        <f>+D25-D48</f>
        <v>0</v>
      </c>
      <c r="E49" s="45">
        <f t="shared" si="10"/>
        <v>49725355</v>
      </c>
      <c r="F49" s="46">
        <f t="shared" si="10"/>
        <v>81700582</v>
      </c>
      <c r="G49" s="46">
        <f t="shared" si="10"/>
        <v>60720343</v>
      </c>
      <c r="H49" s="46">
        <f t="shared" si="10"/>
        <v>-1428712</v>
      </c>
      <c r="I49" s="46">
        <f t="shared" si="10"/>
        <v>-4022220</v>
      </c>
      <c r="J49" s="46">
        <f t="shared" si="10"/>
        <v>55269411</v>
      </c>
      <c r="K49" s="46">
        <f t="shared" si="10"/>
        <v>-3312559</v>
      </c>
      <c r="L49" s="46">
        <f t="shared" si="10"/>
        <v>472016</v>
      </c>
      <c r="M49" s="46">
        <f t="shared" si="10"/>
        <v>-7454697</v>
      </c>
      <c r="N49" s="46">
        <f t="shared" si="10"/>
        <v>-10295240</v>
      </c>
      <c r="O49" s="46">
        <f t="shared" si="10"/>
        <v>-9922707</v>
      </c>
      <c r="P49" s="46">
        <f t="shared" si="10"/>
        <v>-10594537</v>
      </c>
      <c r="Q49" s="46">
        <f t="shared" si="10"/>
        <v>24360989</v>
      </c>
      <c r="R49" s="46">
        <f t="shared" si="10"/>
        <v>3843745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48817916</v>
      </c>
      <c r="X49" s="46">
        <f>IF(F25=F48,0,X25-X48)</f>
        <v>61275421</v>
      </c>
      <c r="Y49" s="46">
        <f t="shared" si="10"/>
        <v>-12457505</v>
      </c>
      <c r="Z49" s="47">
        <f>+IF(X49&lt;&gt;0,+(Y49/X49)*100,0)</f>
        <v>-20.330345833119612</v>
      </c>
      <c r="AA49" s="44">
        <f>+AA25-AA48</f>
        <v>81700582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212543550</v>
      </c>
      <c r="D5" s="19">
        <f>SUM(D6:D8)</f>
        <v>0</v>
      </c>
      <c r="E5" s="20">
        <f t="shared" si="0"/>
        <v>377405173</v>
      </c>
      <c r="F5" s="21">
        <f t="shared" si="0"/>
        <v>381034747</v>
      </c>
      <c r="G5" s="21">
        <f t="shared" si="0"/>
        <v>151309562</v>
      </c>
      <c r="H5" s="21">
        <f t="shared" si="0"/>
        <v>15225703</v>
      </c>
      <c r="I5" s="21">
        <f t="shared" si="0"/>
        <v>5983432</v>
      </c>
      <c r="J5" s="21">
        <f t="shared" si="0"/>
        <v>172518697</v>
      </c>
      <c r="K5" s="21">
        <f t="shared" si="0"/>
        <v>754894</v>
      </c>
      <c r="L5" s="21">
        <f t="shared" si="0"/>
        <v>2206748</v>
      </c>
      <c r="M5" s="21">
        <f t="shared" si="0"/>
        <v>77670522</v>
      </c>
      <c r="N5" s="21">
        <f t="shared" si="0"/>
        <v>80632164</v>
      </c>
      <c r="O5" s="21">
        <f t="shared" si="0"/>
        <v>1839787</v>
      </c>
      <c r="P5" s="21">
        <f t="shared" si="0"/>
        <v>2311248</v>
      </c>
      <c r="Q5" s="21">
        <f t="shared" si="0"/>
        <v>66970032</v>
      </c>
      <c r="R5" s="21">
        <f t="shared" si="0"/>
        <v>71121067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324271928</v>
      </c>
      <c r="X5" s="21">
        <f t="shared" si="0"/>
        <v>285776066</v>
      </c>
      <c r="Y5" s="21">
        <f t="shared" si="0"/>
        <v>38495862</v>
      </c>
      <c r="Z5" s="4">
        <f>+IF(X5&lt;&gt;0,+(Y5/X5)*100,0)</f>
        <v>13.470638930273468</v>
      </c>
      <c r="AA5" s="19">
        <f>SUM(AA6:AA8)</f>
        <v>381034747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212543550</v>
      </c>
      <c r="D7" s="25"/>
      <c r="E7" s="26">
        <v>377405173</v>
      </c>
      <c r="F7" s="27">
        <v>381034747</v>
      </c>
      <c r="G7" s="27">
        <v>151309562</v>
      </c>
      <c r="H7" s="27">
        <v>15225703</v>
      </c>
      <c r="I7" s="27">
        <v>5983432</v>
      </c>
      <c r="J7" s="27">
        <v>172518697</v>
      </c>
      <c r="K7" s="27">
        <v>754894</v>
      </c>
      <c r="L7" s="27">
        <v>2206748</v>
      </c>
      <c r="M7" s="27">
        <v>77670522</v>
      </c>
      <c r="N7" s="27">
        <v>80632164</v>
      </c>
      <c r="O7" s="27">
        <v>1839787</v>
      </c>
      <c r="P7" s="27">
        <v>2311248</v>
      </c>
      <c r="Q7" s="27">
        <v>66970032</v>
      </c>
      <c r="R7" s="27">
        <v>71121067</v>
      </c>
      <c r="S7" s="27"/>
      <c r="T7" s="27"/>
      <c r="U7" s="27"/>
      <c r="V7" s="27"/>
      <c r="W7" s="27">
        <v>324271928</v>
      </c>
      <c r="X7" s="27">
        <v>285776066</v>
      </c>
      <c r="Y7" s="27">
        <v>38495862</v>
      </c>
      <c r="Z7" s="7">
        <v>13.47</v>
      </c>
      <c r="AA7" s="25">
        <v>381034747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4778578</v>
      </c>
      <c r="D9" s="19">
        <f>SUM(D10:D14)</f>
        <v>0</v>
      </c>
      <c r="E9" s="20">
        <f t="shared" si="1"/>
        <v>6484080</v>
      </c>
      <c r="F9" s="21">
        <f t="shared" si="1"/>
        <v>6284080</v>
      </c>
      <c r="G9" s="21">
        <f t="shared" si="1"/>
        <v>389225</v>
      </c>
      <c r="H9" s="21">
        <f t="shared" si="1"/>
        <v>318655</v>
      </c>
      <c r="I9" s="21">
        <f t="shared" si="1"/>
        <v>1191452</v>
      </c>
      <c r="J9" s="21">
        <f t="shared" si="1"/>
        <v>1899332</v>
      </c>
      <c r="K9" s="21">
        <f t="shared" si="1"/>
        <v>3888120</v>
      </c>
      <c r="L9" s="21">
        <f t="shared" si="1"/>
        <v>333386</v>
      </c>
      <c r="M9" s="21">
        <f t="shared" si="1"/>
        <v>1372670</v>
      </c>
      <c r="N9" s="21">
        <f t="shared" si="1"/>
        <v>5594176</v>
      </c>
      <c r="O9" s="21">
        <f t="shared" si="1"/>
        <v>723410</v>
      </c>
      <c r="P9" s="21">
        <f t="shared" si="1"/>
        <v>329872</v>
      </c>
      <c r="Q9" s="21">
        <f t="shared" si="1"/>
        <v>7278989</v>
      </c>
      <c r="R9" s="21">
        <f t="shared" si="1"/>
        <v>8332271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15825779</v>
      </c>
      <c r="X9" s="21">
        <f t="shared" si="1"/>
        <v>4713048</v>
      </c>
      <c r="Y9" s="21">
        <f t="shared" si="1"/>
        <v>11112731</v>
      </c>
      <c r="Z9" s="4">
        <f>+IF(X9&lt;&gt;0,+(Y9/X9)*100,0)</f>
        <v>235.78650164394674</v>
      </c>
      <c r="AA9" s="19">
        <f>SUM(AA10:AA14)</f>
        <v>6284080</v>
      </c>
    </row>
    <row r="10" spans="1:27" ht="12.75">
      <c r="A10" s="5" t="s">
        <v>36</v>
      </c>
      <c r="B10" s="3"/>
      <c r="C10" s="22">
        <v>658549</v>
      </c>
      <c r="D10" s="22"/>
      <c r="E10" s="23">
        <v>742400</v>
      </c>
      <c r="F10" s="24">
        <v>721200</v>
      </c>
      <c r="G10" s="24">
        <v>302</v>
      </c>
      <c r="H10" s="24">
        <v>1210</v>
      </c>
      <c r="I10" s="24">
        <v>700000</v>
      </c>
      <c r="J10" s="24">
        <v>701512</v>
      </c>
      <c r="K10" s="24">
        <v>603</v>
      </c>
      <c r="L10" s="24">
        <v>1153</v>
      </c>
      <c r="M10" s="24">
        <v>302</v>
      </c>
      <c r="N10" s="24">
        <v>2058</v>
      </c>
      <c r="O10" s="24">
        <v>1207</v>
      </c>
      <c r="P10" s="24"/>
      <c r="Q10" s="24">
        <v>302</v>
      </c>
      <c r="R10" s="24">
        <v>1509</v>
      </c>
      <c r="S10" s="24"/>
      <c r="T10" s="24"/>
      <c r="U10" s="24"/>
      <c r="V10" s="24"/>
      <c r="W10" s="24">
        <v>705079</v>
      </c>
      <c r="X10" s="24">
        <v>540900</v>
      </c>
      <c r="Y10" s="24">
        <v>164179</v>
      </c>
      <c r="Z10" s="6">
        <v>30.35</v>
      </c>
      <c r="AA10" s="22">
        <v>721200</v>
      </c>
    </row>
    <row r="11" spans="1:27" ht="12.75">
      <c r="A11" s="5" t="s">
        <v>37</v>
      </c>
      <c r="B11" s="3"/>
      <c r="C11" s="22"/>
      <c r="D11" s="22"/>
      <c r="E11" s="23"/>
      <c r="F11" s="24">
        <v>-178800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-134100</v>
      </c>
      <c r="Y11" s="24">
        <v>134100</v>
      </c>
      <c r="Z11" s="6">
        <v>-100</v>
      </c>
      <c r="AA11" s="22">
        <v>-178800</v>
      </c>
    </row>
    <row r="12" spans="1:27" ht="12.75">
      <c r="A12" s="5" t="s">
        <v>38</v>
      </c>
      <c r="B12" s="3"/>
      <c r="C12" s="22">
        <v>4120029</v>
      </c>
      <c r="D12" s="22"/>
      <c r="E12" s="23">
        <v>5741680</v>
      </c>
      <c r="F12" s="24">
        <v>5741680</v>
      </c>
      <c r="G12" s="24">
        <v>388923</v>
      </c>
      <c r="H12" s="24">
        <v>317445</v>
      </c>
      <c r="I12" s="24">
        <v>491452</v>
      </c>
      <c r="J12" s="24">
        <v>1197820</v>
      </c>
      <c r="K12" s="24">
        <v>3887517</v>
      </c>
      <c r="L12" s="24">
        <v>332233</v>
      </c>
      <c r="M12" s="24">
        <v>368493</v>
      </c>
      <c r="N12" s="24">
        <v>4588243</v>
      </c>
      <c r="O12" s="24">
        <v>722203</v>
      </c>
      <c r="P12" s="24">
        <v>329872</v>
      </c>
      <c r="Q12" s="24">
        <v>7278687</v>
      </c>
      <c r="R12" s="24">
        <v>8330762</v>
      </c>
      <c r="S12" s="24"/>
      <c r="T12" s="24"/>
      <c r="U12" s="24"/>
      <c r="V12" s="24"/>
      <c r="W12" s="24">
        <v>14116825</v>
      </c>
      <c r="X12" s="24">
        <v>4306248</v>
      </c>
      <c r="Y12" s="24">
        <v>9810577</v>
      </c>
      <c r="Z12" s="6">
        <v>227.82</v>
      </c>
      <c r="AA12" s="22">
        <v>5741680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>
        <v>1003875</v>
      </c>
      <c r="N13" s="24">
        <v>1003875</v>
      </c>
      <c r="O13" s="24"/>
      <c r="P13" s="24"/>
      <c r="Q13" s="24"/>
      <c r="R13" s="24"/>
      <c r="S13" s="24"/>
      <c r="T13" s="24"/>
      <c r="U13" s="24"/>
      <c r="V13" s="24"/>
      <c r="W13" s="24">
        <v>1003875</v>
      </c>
      <c r="X13" s="24"/>
      <c r="Y13" s="24">
        <v>1003875</v>
      </c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82384152</v>
      </c>
      <c r="D15" s="19">
        <f>SUM(D16:D18)</f>
        <v>0</v>
      </c>
      <c r="E15" s="20">
        <f t="shared" si="2"/>
        <v>74427708</v>
      </c>
      <c r="F15" s="21">
        <f t="shared" si="2"/>
        <v>81227708</v>
      </c>
      <c r="G15" s="21">
        <f t="shared" si="2"/>
        <v>24346785</v>
      </c>
      <c r="H15" s="21">
        <f t="shared" si="2"/>
        <v>4217106</v>
      </c>
      <c r="I15" s="21">
        <f t="shared" si="2"/>
        <v>14652</v>
      </c>
      <c r="J15" s="21">
        <f t="shared" si="2"/>
        <v>28578543</v>
      </c>
      <c r="K15" s="21">
        <f t="shared" si="2"/>
        <v>3582386</v>
      </c>
      <c r="L15" s="21">
        <f t="shared" si="2"/>
        <v>2717</v>
      </c>
      <c r="M15" s="21">
        <f t="shared" si="2"/>
        <v>18255074</v>
      </c>
      <c r="N15" s="21">
        <f t="shared" si="2"/>
        <v>21840177</v>
      </c>
      <c r="O15" s="21">
        <f t="shared" si="2"/>
        <v>4996</v>
      </c>
      <c r="P15" s="21">
        <f t="shared" si="2"/>
        <v>2389620</v>
      </c>
      <c r="Q15" s="21">
        <f t="shared" si="2"/>
        <v>18426488</v>
      </c>
      <c r="R15" s="21">
        <f t="shared" si="2"/>
        <v>20821104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71239824</v>
      </c>
      <c r="X15" s="21">
        <f t="shared" si="2"/>
        <v>60920776</v>
      </c>
      <c r="Y15" s="21">
        <f t="shared" si="2"/>
        <v>10319048</v>
      </c>
      <c r="Z15" s="4">
        <f>+IF(X15&lt;&gt;0,+(Y15/X15)*100,0)</f>
        <v>16.938471039830482</v>
      </c>
      <c r="AA15" s="19">
        <f>SUM(AA16:AA18)</f>
        <v>81227708</v>
      </c>
    </row>
    <row r="16" spans="1:27" ht="12.75">
      <c r="A16" s="5" t="s">
        <v>42</v>
      </c>
      <c r="B16" s="3"/>
      <c r="C16" s="22">
        <v>106151</v>
      </c>
      <c r="D16" s="22"/>
      <c r="E16" s="23">
        <v>139708</v>
      </c>
      <c r="F16" s="24">
        <v>139708</v>
      </c>
      <c r="G16" s="24">
        <v>8785</v>
      </c>
      <c r="H16" s="24">
        <v>9643</v>
      </c>
      <c r="I16" s="24">
        <v>14652</v>
      </c>
      <c r="J16" s="24">
        <v>33080</v>
      </c>
      <c r="K16" s="24">
        <v>12626</v>
      </c>
      <c r="L16" s="24">
        <v>2717</v>
      </c>
      <c r="M16" s="24">
        <v>2074</v>
      </c>
      <c r="N16" s="24">
        <v>17417</v>
      </c>
      <c r="O16" s="24">
        <v>4996</v>
      </c>
      <c r="P16" s="24">
        <v>3509</v>
      </c>
      <c r="Q16" s="24">
        <v>173488</v>
      </c>
      <c r="R16" s="24">
        <v>181993</v>
      </c>
      <c r="S16" s="24"/>
      <c r="T16" s="24"/>
      <c r="U16" s="24"/>
      <c r="V16" s="24"/>
      <c r="W16" s="24">
        <v>232490</v>
      </c>
      <c r="X16" s="24">
        <v>104778</v>
      </c>
      <c r="Y16" s="24">
        <v>127712</v>
      </c>
      <c r="Z16" s="6">
        <v>121.89</v>
      </c>
      <c r="AA16" s="22">
        <v>139708</v>
      </c>
    </row>
    <row r="17" spans="1:27" ht="12.75">
      <c r="A17" s="5" t="s">
        <v>43</v>
      </c>
      <c r="B17" s="3"/>
      <c r="C17" s="22">
        <v>82278001</v>
      </c>
      <c r="D17" s="22"/>
      <c r="E17" s="23">
        <v>74288000</v>
      </c>
      <c r="F17" s="24">
        <v>81088000</v>
      </c>
      <c r="G17" s="24">
        <v>24338000</v>
      </c>
      <c r="H17" s="24">
        <v>4207463</v>
      </c>
      <c r="I17" s="24"/>
      <c r="J17" s="24">
        <v>28545463</v>
      </c>
      <c r="K17" s="24">
        <v>3569760</v>
      </c>
      <c r="L17" s="24"/>
      <c r="M17" s="24">
        <v>18253000</v>
      </c>
      <c r="N17" s="24">
        <v>21822760</v>
      </c>
      <c r="O17" s="24"/>
      <c r="P17" s="24">
        <v>2386111</v>
      </c>
      <c r="Q17" s="24">
        <v>18253000</v>
      </c>
      <c r="R17" s="24">
        <v>20639111</v>
      </c>
      <c r="S17" s="24"/>
      <c r="T17" s="24"/>
      <c r="U17" s="24"/>
      <c r="V17" s="24"/>
      <c r="W17" s="24">
        <v>71007334</v>
      </c>
      <c r="X17" s="24">
        <v>60815998</v>
      </c>
      <c r="Y17" s="24">
        <v>10191336</v>
      </c>
      <c r="Z17" s="6">
        <v>16.76</v>
      </c>
      <c r="AA17" s="22">
        <v>81088000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10485172</v>
      </c>
      <c r="D19" s="19">
        <f>SUM(D20:D23)</f>
        <v>0</v>
      </c>
      <c r="E19" s="20">
        <f t="shared" si="3"/>
        <v>15367076</v>
      </c>
      <c r="F19" s="21">
        <f t="shared" si="3"/>
        <v>15367076</v>
      </c>
      <c r="G19" s="21">
        <f t="shared" si="3"/>
        <v>0</v>
      </c>
      <c r="H19" s="21">
        <f t="shared" si="3"/>
        <v>27396</v>
      </c>
      <c r="I19" s="21">
        <f t="shared" si="3"/>
        <v>74320</v>
      </c>
      <c r="J19" s="21">
        <f t="shared" si="3"/>
        <v>101716</v>
      </c>
      <c r="K19" s="21">
        <f t="shared" si="3"/>
        <v>35996</v>
      </c>
      <c r="L19" s="21">
        <f t="shared" si="3"/>
        <v>26134</v>
      </c>
      <c r="M19" s="21">
        <f t="shared" si="3"/>
        <v>0</v>
      </c>
      <c r="N19" s="21">
        <f t="shared" si="3"/>
        <v>62130</v>
      </c>
      <c r="O19" s="21">
        <f t="shared" si="3"/>
        <v>65983</v>
      </c>
      <c r="P19" s="21">
        <f t="shared" si="3"/>
        <v>26985</v>
      </c>
      <c r="Q19" s="21">
        <f t="shared" si="3"/>
        <v>10033988</v>
      </c>
      <c r="R19" s="21">
        <f t="shared" si="3"/>
        <v>10126956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10290802</v>
      </c>
      <c r="X19" s="21">
        <f t="shared" si="3"/>
        <v>11525305</v>
      </c>
      <c r="Y19" s="21">
        <f t="shared" si="3"/>
        <v>-1234503</v>
      </c>
      <c r="Z19" s="4">
        <f>+IF(X19&lt;&gt;0,+(Y19/X19)*100,0)</f>
        <v>-10.711239312104972</v>
      </c>
      <c r="AA19" s="19">
        <f>SUM(AA20:AA23)</f>
        <v>15367076</v>
      </c>
    </row>
    <row r="20" spans="1:27" ht="12.75">
      <c r="A20" s="5" t="s">
        <v>46</v>
      </c>
      <c r="B20" s="3"/>
      <c r="C20" s="22">
        <v>10189000</v>
      </c>
      <c r="D20" s="22"/>
      <c r="E20" s="23">
        <v>15010000</v>
      </c>
      <c r="F20" s="24">
        <v>15010000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>
        <v>10000000</v>
      </c>
      <c r="R20" s="24">
        <v>10000000</v>
      </c>
      <c r="S20" s="24"/>
      <c r="T20" s="24"/>
      <c r="U20" s="24"/>
      <c r="V20" s="24"/>
      <c r="W20" s="24">
        <v>10000000</v>
      </c>
      <c r="X20" s="24">
        <v>11257501</v>
      </c>
      <c r="Y20" s="24">
        <v>-1257501</v>
      </c>
      <c r="Z20" s="6">
        <v>-11.17</v>
      </c>
      <c r="AA20" s="22">
        <v>15010000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296172</v>
      </c>
      <c r="D23" s="22"/>
      <c r="E23" s="23">
        <v>357076</v>
      </c>
      <c r="F23" s="24">
        <v>357076</v>
      </c>
      <c r="G23" s="24"/>
      <c r="H23" s="24">
        <v>27396</v>
      </c>
      <c r="I23" s="24">
        <v>74320</v>
      </c>
      <c r="J23" s="24">
        <v>101716</v>
      </c>
      <c r="K23" s="24">
        <v>35996</v>
      </c>
      <c r="L23" s="24">
        <v>26134</v>
      </c>
      <c r="M23" s="24"/>
      <c r="N23" s="24">
        <v>62130</v>
      </c>
      <c r="O23" s="24">
        <v>65983</v>
      </c>
      <c r="P23" s="24">
        <v>26985</v>
      </c>
      <c r="Q23" s="24">
        <v>33988</v>
      </c>
      <c r="R23" s="24">
        <v>126956</v>
      </c>
      <c r="S23" s="24"/>
      <c r="T23" s="24"/>
      <c r="U23" s="24"/>
      <c r="V23" s="24"/>
      <c r="W23" s="24">
        <v>290802</v>
      </c>
      <c r="X23" s="24">
        <v>267804</v>
      </c>
      <c r="Y23" s="24">
        <v>22998</v>
      </c>
      <c r="Z23" s="6">
        <v>8.59</v>
      </c>
      <c r="AA23" s="22">
        <v>357076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310191452</v>
      </c>
      <c r="D25" s="40">
        <f>+D5+D9+D15+D19+D24</f>
        <v>0</v>
      </c>
      <c r="E25" s="41">
        <f t="shared" si="4"/>
        <v>473684037</v>
      </c>
      <c r="F25" s="42">
        <f t="shared" si="4"/>
        <v>483913611</v>
      </c>
      <c r="G25" s="42">
        <f t="shared" si="4"/>
        <v>176045572</v>
      </c>
      <c r="H25" s="42">
        <f t="shared" si="4"/>
        <v>19788860</v>
      </c>
      <c r="I25" s="42">
        <f t="shared" si="4"/>
        <v>7263856</v>
      </c>
      <c r="J25" s="42">
        <f t="shared" si="4"/>
        <v>203098288</v>
      </c>
      <c r="K25" s="42">
        <f t="shared" si="4"/>
        <v>8261396</v>
      </c>
      <c r="L25" s="42">
        <f t="shared" si="4"/>
        <v>2568985</v>
      </c>
      <c r="M25" s="42">
        <f t="shared" si="4"/>
        <v>97298266</v>
      </c>
      <c r="N25" s="42">
        <f t="shared" si="4"/>
        <v>108128647</v>
      </c>
      <c r="O25" s="42">
        <f t="shared" si="4"/>
        <v>2634176</v>
      </c>
      <c r="P25" s="42">
        <f t="shared" si="4"/>
        <v>5057725</v>
      </c>
      <c r="Q25" s="42">
        <f t="shared" si="4"/>
        <v>102709497</v>
      </c>
      <c r="R25" s="42">
        <f t="shared" si="4"/>
        <v>110401398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421628333</v>
      </c>
      <c r="X25" s="42">
        <f t="shared" si="4"/>
        <v>362935195</v>
      </c>
      <c r="Y25" s="42">
        <f t="shared" si="4"/>
        <v>58693138</v>
      </c>
      <c r="Z25" s="43">
        <f>+IF(X25&lt;&gt;0,+(Y25/X25)*100,0)</f>
        <v>16.171795628693435</v>
      </c>
      <c r="AA25" s="40">
        <f>+AA5+AA9+AA15+AA19+AA24</f>
        <v>483913611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142556620</v>
      </c>
      <c r="D28" s="19">
        <f>SUM(D29:D31)</f>
        <v>0</v>
      </c>
      <c r="E28" s="20">
        <f t="shared" si="5"/>
        <v>242593516</v>
      </c>
      <c r="F28" s="21">
        <f t="shared" si="5"/>
        <v>246469313</v>
      </c>
      <c r="G28" s="21">
        <f t="shared" si="5"/>
        <v>10630244</v>
      </c>
      <c r="H28" s="21">
        <f t="shared" si="5"/>
        <v>13694746</v>
      </c>
      <c r="I28" s="21">
        <f t="shared" si="5"/>
        <v>12973044</v>
      </c>
      <c r="J28" s="21">
        <f t="shared" si="5"/>
        <v>37298034</v>
      </c>
      <c r="K28" s="21">
        <f t="shared" si="5"/>
        <v>14366120</v>
      </c>
      <c r="L28" s="21">
        <f t="shared" si="5"/>
        <v>12405919</v>
      </c>
      <c r="M28" s="21">
        <f t="shared" si="5"/>
        <v>11265131</v>
      </c>
      <c r="N28" s="21">
        <f t="shared" si="5"/>
        <v>38037170</v>
      </c>
      <c r="O28" s="21">
        <f t="shared" si="5"/>
        <v>10163609</v>
      </c>
      <c r="P28" s="21">
        <f t="shared" si="5"/>
        <v>11069931</v>
      </c>
      <c r="Q28" s="21">
        <f t="shared" si="5"/>
        <v>11924969</v>
      </c>
      <c r="R28" s="21">
        <f t="shared" si="5"/>
        <v>33158509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108493713</v>
      </c>
      <c r="X28" s="21">
        <f t="shared" si="5"/>
        <v>184852118</v>
      </c>
      <c r="Y28" s="21">
        <f t="shared" si="5"/>
        <v>-76358405</v>
      </c>
      <c r="Z28" s="4">
        <f>+IF(X28&lt;&gt;0,+(Y28/X28)*100,0)</f>
        <v>-41.3078334325604</v>
      </c>
      <c r="AA28" s="19">
        <f>SUM(AA29:AA31)</f>
        <v>246469313</v>
      </c>
    </row>
    <row r="29" spans="1:27" ht="12.75">
      <c r="A29" s="5" t="s">
        <v>32</v>
      </c>
      <c r="B29" s="3"/>
      <c r="C29" s="22">
        <v>63861646</v>
      </c>
      <c r="D29" s="22"/>
      <c r="E29" s="23">
        <v>72923848</v>
      </c>
      <c r="F29" s="24">
        <v>72776835</v>
      </c>
      <c r="G29" s="24">
        <v>4335957</v>
      </c>
      <c r="H29" s="24">
        <v>6671136</v>
      </c>
      <c r="I29" s="24">
        <v>5644964</v>
      </c>
      <c r="J29" s="24">
        <v>16652057</v>
      </c>
      <c r="K29" s="24">
        <v>6232337</v>
      </c>
      <c r="L29" s="24">
        <v>5327593</v>
      </c>
      <c r="M29" s="24">
        <v>5850378</v>
      </c>
      <c r="N29" s="24">
        <v>17410308</v>
      </c>
      <c r="O29" s="24">
        <v>5022555</v>
      </c>
      <c r="P29" s="24">
        <v>4612235</v>
      </c>
      <c r="Q29" s="24">
        <v>5088859</v>
      </c>
      <c r="R29" s="24">
        <v>14723649</v>
      </c>
      <c r="S29" s="24"/>
      <c r="T29" s="24"/>
      <c r="U29" s="24"/>
      <c r="V29" s="24"/>
      <c r="W29" s="24">
        <v>48786014</v>
      </c>
      <c r="X29" s="24">
        <v>54582684</v>
      </c>
      <c r="Y29" s="24">
        <v>-5796670</v>
      </c>
      <c r="Z29" s="6">
        <v>-10.62</v>
      </c>
      <c r="AA29" s="22">
        <v>72776835</v>
      </c>
    </row>
    <row r="30" spans="1:27" ht="12.75">
      <c r="A30" s="5" t="s">
        <v>33</v>
      </c>
      <c r="B30" s="3"/>
      <c r="C30" s="25">
        <v>77937595</v>
      </c>
      <c r="D30" s="25"/>
      <c r="E30" s="26">
        <v>165673051</v>
      </c>
      <c r="F30" s="27">
        <v>169795861</v>
      </c>
      <c r="G30" s="27">
        <v>6301287</v>
      </c>
      <c r="H30" s="27">
        <v>6965682</v>
      </c>
      <c r="I30" s="27">
        <v>7240510</v>
      </c>
      <c r="J30" s="27">
        <v>20507479</v>
      </c>
      <c r="K30" s="27">
        <v>8099220</v>
      </c>
      <c r="L30" s="27">
        <v>7062935</v>
      </c>
      <c r="M30" s="27">
        <v>5406347</v>
      </c>
      <c r="N30" s="27">
        <v>20568502</v>
      </c>
      <c r="O30" s="27">
        <v>5132250</v>
      </c>
      <c r="P30" s="27">
        <v>6455363</v>
      </c>
      <c r="Q30" s="27">
        <v>6770692</v>
      </c>
      <c r="R30" s="27">
        <v>18358305</v>
      </c>
      <c r="S30" s="27"/>
      <c r="T30" s="27"/>
      <c r="U30" s="27"/>
      <c r="V30" s="27"/>
      <c r="W30" s="27">
        <v>59434286</v>
      </c>
      <c r="X30" s="27">
        <v>127346999</v>
      </c>
      <c r="Y30" s="27">
        <v>-67912713</v>
      </c>
      <c r="Z30" s="7">
        <v>-53.33</v>
      </c>
      <c r="AA30" s="25">
        <v>169795861</v>
      </c>
    </row>
    <row r="31" spans="1:27" ht="12.75">
      <c r="A31" s="5" t="s">
        <v>34</v>
      </c>
      <c r="B31" s="3"/>
      <c r="C31" s="22">
        <v>757379</v>
      </c>
      <c r="D31" s="22"/>
      <c r="E31" s="23">
        <v>3996617</v>
      </c>
      <c r="F31" s="24">
        <v>3896617</v>
      </c>
      <c r="G31" s="24">
        <v>-7000</v>
      </c>
      <c r="H31" s="24">
        <v>57928</v>
      </c>
      <c r="I31" s="24">
        <v>87570</v>
      </c>
      <c r="J31" s="24">
        <v>138498</v>
      </c>
      <c r="K31" s="24">
        <v>34563</v>
      </c>
      <c r="L31" s="24">
        <v>15391</v>
      </c>
      <c r="M31" s="24">
        <v>8406</v>
      </c>
      <c r="N31" s="24">
        <v>58360</v>
      </c>
      <c r="O31" s="24">
        <v>8804</v>
      </c>
      <c r="P31" s="24">
        <v>2333</v>
      </c>
      <c r="Q31" s="24">
        <v>65418</v>
      </c>
      <c r="R31" s="24">
        <v>76555</v>
      </c>
      <c r="S31" s="24"/>
      <c r="T31" s="24"/>
      <c r="U31" s="24"/>
      <c r="V31" s="24"/>
      <c r="W31" s="24">
        <v>273413</v>
      </c>
      <c r="X31" s="24">
        <v>2922435</v>
      </c>
      <c r="Y31" s="24">
        <v>-2649022</v>
      </c>
      <c r="Z31" s="6">
        <v>-90.64</v>
      </c>
      <c r="AA31" s="22">
        <v>3896617</v>
      </c>
    </row>
    <row r="32" spans="1:27" ht="12.75">
      <c r="A32" s="2" t="s">
        <v>35</v>
      </c>
      <c r="B32" s="3"/>
      <c r="C32" s="19">
        <f aca="true" t="shared" si="6" ref="C32:Y32">SUM(C33:C37)</f>
        <v>37940585</v>
      </c>
      <c r="D32" s="19">
        <f>SUM(D33:D37)</f>
        <v>0</v>
      </c>
      <c r="E32" s="20">
        <f t="shared" si="6"/>
        <v>40302603</v>
      </c>
      <c r="F32" s="21">
        <f t="shared" si="6"/>
        <v>40646379</v>
      </c>
      <c r="G32" s="21">
        <f t="shared" si="6"/>
        <v>3118302</v>
      </c>
      <c r="H32" s="21">
        <f t="shared" si="6"/>
        <v>3222150</v>
      </c>
      <c r="I32" s="21">
        <f t="shared" si="6"/>
        <v>3313064</v>
      </c>
      <c r="J32" s="21">
        <f t="shared" si="6"/>
        <v>9653516</v>
      </c>
      <c r="K32" s="21">
        <f t="shared" si="6"/>
        <v>3629722</v>
      </c>
      <c r="L32" s="21">
        <f t="shared" si="6"/>
        <v>3332006</v>
      </c>
      <c r="M32" s="21">
        <f t="shared" si="6"/>
        <v>3345013</v>
      </c>
      <c r="N32" s="21">
        <f t="shared" si="6"/>
        <v>10306741</v>
      </c>
      <c r="O32" s="21">
        <f t="shared" si="6"/>
        <v>3066346</v>
      </c>
      <c r="P32" s="21">
        <f t="shared" si="6"/>
        <v>3430494</v>
      </c>
      <c r="Q32" s="21">
        <f t="shared" si="6"/>
        <v>3186204</v>
      </c>
      <c r="R32" s="21">
        <f t="shared" si="6"/>
        <v>9683044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29643301</v>
      </c>
      <c r="X32" s="21">
        <f t="shared" si="6"/>
        <v>30484767</v>
      </c>
      <c r="Y32" s="21">
        <f t="shared" si="6"/>
        <v>-841466</v>
      </c>
      <c r="Z32" s="4">
        <f>+IF(X32&lt;&gt;0,+(Y32/X32)*100,0)</f>
        <v>-2.76028352127474</v>
      </c>
      <c r="AA32" s="19">
        <f>SUM(AA33:AA37)</f>
        <v>40646379</v>
      </c>
    </row>
    <row r="33" spans="1:27" ht="12.75">
      <c r="A33" s="5" t="s">
        <v>36</v>
      </c>
      <c r="B33" s="3"/>
      <c r="C33" s="22">
        <v>10484986</v>
      </c>
      <c r="D33" s="22"/>
      <c r="E33" s="23">
        <v>16326306</v>
      </c>
      <c r="F33" s="24">
        <v>16653318</v>
      </c>
      <c r="G33" s="24">
        <v>735165</v>
      </c>
      <c r="H33" s="24">
        <v>781320</v>
      </c>
      <c r="I33" s="24">
        <v>839245</v>
      </c>
      <c r="J33" s="24">
        <v>2355730</v>
      </c>
      <c r="K33" s="24">
        <v>1116688</v>
      </c>
      <c r="L33" s="24">
        <v>924942</v>
      </c>
      <c r="M33" s="24">
        <v>930306</v>
      </c>
      <c r="N33" s="24">
        <v>2971936</v>
      </c>
      <c r="O33" s="24">
        <v>797374</v>
      </c>
      <c r="P33" s="24">
        <v>880011</v>
      </c>
      <c r="Q33" s="24">
        <v>818841</v>
      </c>
      <c r="R33" s="24">
        <v>2496226</v>
      </c>
      <c r="S33" s="24"/>
      <c r="T33" s="24"/>
      <c r="U33" s="24"/>
      <c r="V33" s="24"/>
      <c r="W33" s="24">
        <v>7823892</v>
      </c>
      <c r="X33" s="24">
        <v>12489986</v>
      </c>
      <c r="Y33" s="24">
        <v>-4666094</v>
      </c>
      <c r="Z33" s="6">
        <v>-37.36</v>
      </c>
      <c r="AA33" s="22">
        <v>16653318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24133780</v>
      </c>
      <c r="D35" s="22"/>
      <c r="E35" s="23">
        <v>17948746</v>
      </c>
      <c r="F35" s="24">
        <v>17765510</v>
      </c>
      <c r="G35" s="24">
        <v>2161634</v>
      </c>
      <c r="H35" s="24">
        <v>2149702</v>
      </c>
      <c r="I35" s="24">
        <v>2221791</v>
      </c>
      <c r="J35" s="24">
        <v>6533127</v>
      </c>
      <c r="K35" s="24">
        <v>2105127</v>
      </c>
      <c r="L35" s="24">
        <v>2124698</v>
      </c>
      <c r="M35" s="24">
        <v>2128204</v>
      </c>
      <c r="N35" s="24">
        <v>6358029</v>
      </c>
      <c r="O35" s="24">
        <v>2038741</v>
      </c>
      <c r="P35" s="24">
        <v>2320186</v>
      </c>
      <c r="Q35" s="24">
        <v>2113944</v>
      </c>
      <c r="R35" s="24">
        <v>6472871</v>
      </c>
      <c r="S35" s="24"/>
      <c r="T35" s="24"/>
      <c r="U35" s="24"/>
      <c r="V35" s="24"/>
      <c r="W35" s="24">
        <v>19364027</v>
      </c>
      <c r="X35" s="24">
        <v>13324131</v>
      </c>
      <c r="Y35" s="24">
        <v>6039896</v>
      </c>
      <c r="Z35" s="6">
        <v>45.33</v>
      </c>
      <c r="AA35" s="22">
        <v>17765510</v>
      </c>
    </row>
    <row r="36" spans="1:27" ht="12.75">
      <c r="A36" s="5" t="s">
        <v>39</v>
      </c>
      <c r="B36" s="3"/>
      <c r="C36" s="22">
        <v>2855280</v>
      </c>
      <c r="D36" s="22"/>
      <c r="E36" s="23">
        <v>5129851</v>
      </c>
      <c r="F36" s="24">
        <v>5129851</v>
      </c>
      <c r="G36" s="24">
        <v>221503</v>
      </c>
      <c r="H36" s="24">
        <v>286978</v>
      </c>
      <c r="I36" s="24">
        <v>240678</v>
      </c>
      <c r="J36" s="24">
        <v>749159</v>
      </c>
      <c r="K36" s="24">
        <v>234563</v>
      </c>
      <c r="L36" s="24">
        <v>202421</v>
      </c>
      <c r="M36" s="24">
        <v>231103</v>
      </c>
      <c r="N36" s="24">
        <v>668087</v>
      </c>
      <c r="O36" s="24">
        <v>207636</v>
      </c>
      <c r="P36" s="24">
        <v>212447</v>
      </c>
      <c r="Q36" s="24">
        <v>196419</v>
      </c>
      <c r="R36" s="24">
        <v>616502</v>
      </c>
      <c r="S36" s="24"/>
      <c r="T36" s="24"/>
      <c r="U36" s="24"/>
      <c r="V36" s="24"/>
      <c r="W36" s="24">
        <v>2033748</v>
      </c>
      <c r="X36" s="24">
        <v>3847376</v>
      </c>
      <c r="Y36" s="24">
        <v>-1813628</v>
      </c>
      <c r="Z36" s="6">
        <v>-47.14</v>
      </c>
      <c r="AA36" s="22">
        <v>5129851</v>
      </c>
    </row>
    <row r="37" spans="1:27" ht="12.75">
      <c r="A37" s="5" t="s">
        <v>40</v>
      </c>
      <c r="B37" s="3"/>
      <c r="C37" s="25">
        <v>466539</v>
      </c>
      <c r="D37" s="25"/>
      <c r="E37" s="26">
        <v>897700</v>
      </c>
      <c r="F37" s="27">
        <v>1097700</v>
      </c>
      <c r="G37" s="27"/>
      <c r="H37" s="27">
        <v>4150</v>
      </c>
      <c r="I37" s="27">
        <v>11350</v>
      </c>
      <c r="J37" s="27">
        <v>15500</v>
      </c>
      <c r="K37" s="27">
        <v>173344</v>
      </c>
      <c r="L37" s="27">
        <v>79945</v>
      </c>
      <c r="M37" s="27">
        <v>55400</v>
      </c>
      <c r="N37" s="27">
        <v>308689</v>
      </c>
      <c r="O37" s="27">
        <v>22595</v>
      </c>
      <c r="P37" s="27">
        <v>17850</v>
      </c>
      <c r="Q37" s="27">
        <v>57000</v>
      </c>
      <c r="R37" s="27">
        <v>97445</v>
      </c>
      <c r="S37" s="27"/>
      <c r="T37" s="27"/>
      <c r="U37" s="27"/>
      <c r="V37" s="27"/>
      <c r="W37" s="27">
        <v>421634</v>
      </c>
      <c r="X37" s="27">
        <v>823274</v>
      </c>
      <c r="Y37" s="27">
        <v>-401640</v>
      </c>
      <c r="Z37" s="7">
        <v>-48.79</v>
      </c>
      <c r="AA37" s="25">
        <v>1097700</v>
      </c>
    </row>
    <row r="38" spans="1:27" ht="12.75">
      <c r="A38" s="2" t="s">
        <v>41</v>
      </c>
      <c r="B38" s="8"/>
      <c r="C38" s="19">
        <f aca="true" t="shared" si="7" ref="C38:Y38">SUM(C39:C41)</f>
        <v>43780993</v>
      </c>
      <c r="D38" s="19">
        <f>SUM(D39:D41)</f>
        <v>0</v>
      </c>
      <c r="E38" s="20">
        <f t="shared" si="7"/>
        <v>55467619</v>
      </c>
      <c r="F38" s="21">
        <f t="shared" si="7"/>
        <v>55406815</v>
      </c>
      <c r="G38" s="21">
        <f t="shared" si="7"/>
        <v>4277374</v>
      </c>
      <c r="H38" s="21">
        <f t="shared" si="7"/>
        <v>3321003</v>
      </c>
      <c r="I38" s="21">
        <f t="shared" si="7"/>
        <v>4009791</v>
      </c>
      <c r="J38" s="21">
        <f t="shared" si="7"/>
        <v>11608168</v>
      </c>
      <c r="K38" s="21">
        <f t="shared" si="7"/>
        <v>4863669</v>
      </c>
      <c r="L38" s="21">
        <f t="shared" si="7"/>
        <v>3737868</v>
      </c>
      <c r="M38" s="21">
        <f t="shared" si="7"/>
        <v>3815065</v>
      </c>
      <c r="N38" s="21">
        <f t="shared" si="7"/>
        <v>12416602</v>
      </c>
      <c r="O38" s="21">
        <f t="shared" si="7"/>
        <v>2713147</v>
      </c>
      <c r="P38" s="21">
        <f t="shared" si="7"/>
        <v>3907227</v>
      </c>
      <c r="Q38" s="21">
        <f t="shared" si="7"/>
        <v>3342409</v>
      </c>
      <c r="R38" s="21">
        <f t="shared" si="7"/>
        <v>9962783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33987553</v>
      </c>
      <c r="X38" s="21">
        <f t="shared" si="7"/>
        <v>41555105</v>
      </c>
      <c r="Y38" s="21">
        <f t="shared" si="7"/>
        <v>-7567552</v>
      </c>
      <c r="Z38" s="4">
        <f>+IF(X38&lt;&gt;0,+(Y38/X38)*100,0)</f>
        <v>-18.2108840779009</v>
      </c>
      <c r="AA38" s="19">
        <f>SUM(AA39:AA41)</f>
        <v>55406815</v>
      </c>
    </row>
    <row r="39" spans="1:27" ht="12.75">
      <c r="A39" s="5" t="s">
        <v>42</v>
      </c>
      <c r="B39" s="3"/>
      <c r="C39" s="22">
        <v>17196055</v>
      </c>
      <c r="D39" s="22"/>
      <c r="E39" s="23">
        <v>22836959</v>
      </c>
      <c r="F39" s="24">
        <v>22876155</v>
      </c>
      <c r="G39" s="24">
        <v>1274317</v>
      </c>
      <c r="H39" s="24">
        <v>1422813</v>
      </c>
      <c r="I39" s="24">
        <v>1173465</v>
      </c>
      <c r="J39" s="24">
        <v>3870595</v>
      </c>
      <c r="K39" s="24">
        <v>1227579</v>
      </c>
      <c r="L39" s="24">
        <v>1557168</v>
      </c>
      <c r="M39" s="24">
        <v>1187124</v>
      </c>
      <c r="N39" s="24">
        <v>3971871</v>
      </c>
      <c r="O39" s="24">
        <v>1180698</v>
      </c>
      <c r="P39" s="24">
        <v>2449719</v>
      </c>
      <c r="Q39" s="24">
        <v>1508283</v>
      </c>
      <c r="R39" s="24">
        <v>5138700</v>
      </c>
      <c r="S39" s="24"/>
      <c r="T39" s="24"/>
      <c r="U39" s="24"/>
      <c r="V39" s="24"/>
      <c r="W39" s="24">
        <v>12981166</v>
      </c>
      <c r="X39" s="24">
        <v>17157101</v>
      </c>
      <c r="Y39" s="24">
        <v>-4175935</v>
      </c>
      <c r="Z39" s="6">
        <v>-24.34</v>
      </c>
      <c r="AA39" s="22">
        <v>22876155</v>
      </c>
    </row>
    <row r="40" spans="1:27" ht="12.75">
      <c r="A40" s="5" t="s">
        <v>43</v>
      </c>
      <c r="B40" s="3"/>
      <c r="C40" s="22">
        <v>26584938</v>
      </c>
      <c r="D40" s="22"/>
      <c r="E40" s="23">
        <v>32630660</v>
      </c>
      <c r="F40" s="24">
        <v>32530660</v>
      </c>
      <c r="G40" s="24">
        <v>3003057</v>
      </c>
      <c r="H40" s="24">
        <v>1898190</v>
      </c>
      <c r="I40" s="24">
        <v>2836326</v>
      </c>
      <c r="J40" s="24">
        <v>7737573</v>
      </c>
      <c r="K40" s="24">
        <v>3636090</v>
      </c>
      <c r="L40" s="24">
        <v>2180700</v>
      </c>
      <c r="M40" s="24">
        <v>2627941</v>
      </c>
      <c r="N40" s="24">
        <v>8444731</v>
      </c>
      <c r="O40" s="24">
        <v>1532449</v>
      </c>
      <c r="P40" s="24">
        <v>1457508</v>
      </c>
      <c r="Q40" s="24">
        <v>1834126</v>
      </c>
      <c r="R40" s="24">
        <v>4824083</v>
      </c>
      <c r="S40" s="24"/>
      <c r="T40" s="24"/>
      <c r="U40" s="24"/>
      <c r="V40" s="24"/>
      <c r="W40" s="24">
        <v>21006387</v>
      </c>
      <c r="X40" s="24">
        <v>24398004</v>
      </c>
      <c r="Y40" s="24">
        <v>-3391617</v>
      </c>
      <c r="Z40" s="6">
        <v>-13.9</v>
      </c>
      <c r="AA40" s="22">
        <v>32530660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26795886</v>
      </c>
      <c r="D42" s="19">
        <f>SUM(D43:D46)</f>
        <v>0</v>
      </c>
      <c r="E42" s="20">
        <f t="shared" si="8"/>
        <v>30802928</v>
      </c>
      <c r="F42" s="21">
        <f t="shared" si="8"/>
        <v>35491928</v>
      </c>
      <c r="G42" s="21">
        <f t="shared" si="8"/>
        <v>667106</v>
      </c>
      <c r="H42" s="21">
        <f t="shared" si="8"/>
        <v>4028427</v>
      </c>
      <c r="I42" s="21">
        <f t="shared" si="8"/>
        <v>720414</v>
      </c>
      <c r="J42" s="21">
        <f t="shared" si="8"/>
        <v>5415947</v>
      </c>
      <c r="K42" s="21">
        <f t="shared" si="8"/>
        <v>6014715</v>
      </c>
      <c r="L42" s="21">
        <f t="shared" si="8"/>
        <v>2024287</v>
      </c>
      <c r="M42" s="21">
        <f t="shared" si="8"/>
        <v>2784857</v>
      </c>
      <c r="N42" s="21">
        <f t="shared" si="8"/>
        <v>10823859</v>
      </c>
      <c r="O42" s="21">
        <f t="shared" si="8"/>
        <v>971131</v>
      </c>
      <c r="P42" s="21">
        <f t="shared" si="8"/>
        <v>2393431</v>
      </c>
      <c r="Q42" s="21">
        <f t="shared" si="8"/>
        <v>2689642</v>
      </c>
      <c r="R42" s="21">
        <f t="shared" si="8"/>
        <v>6054204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22294010</v>
      </c>
      <c r="X42" s="21">
        <f t="shared" si="8"/>
        <v>26618923</v>
      </c>
      <c r="Y42" s="21">
        <f t="shared" si="8"/>
        <v>-4324913</v>
      </c>
      <c r="Z42" s="4">
        <f>+IF(X42&lt;&gt;0,+(Y42/X42)*100,0)</f>
        <v>-16.24751309435021</v>
      </c>
      <c r="AA42" s="19">
        <f>SUM(AA43:AA46)</f>
        <v>35491928</v>
      </c>
    </row>
    <row r="43" spans="1:27" ht="12.75">
      <c r="A43" s="5" t="s">
        <v>46</v>
      </c>
      <c r="B43" s="3"/>
      <c r="C43" s="22">
        <v>19408664</v>
      </c>
      <c r="D43" s="22"/>
      <c r="E43" s="23">
        <v>17723431</v>
      </c>
      <c r="F43" s="24">
        <v>19622431</v>
      </c>
      <c r="G43" s="24">
        <v>124055</v>
      </c>
      <c r="H43" s="24">
        <v>3444875</v>
      </c>
      <c r="I43" s="24">
        <v>105967</v>
      </c>
      <c r="J43" s="24">
        <v>3674897</v>
      </c>
      <c r="K43" s="24">
        <v>5330605</v>
      </c>
      <c r="L43" s="24">
        <v>1326380</v>
      </c>
      <c r="M43" s="24">
        <v>2101617</v>
      </c>
      <c r="N43" s="24">
        <v>8758602</v>
      </c>
      <c r="O43" s="24">
        <v>386290</v>
      </c>
      <c r="P43" s="24">
        <v>1636125</v>
      </c>
      <c r="Q43" s="24">
        <v>1439885</v>
      </c>
      <c r="R43" s="24">
        <v>3462300</v>
      </c>
      <c r="S43" s="24"/>
      <c r="T43" s="24"/>
      <c r="U43" s="24"/>
      <c r="V43" s="24"/>
      <c r="W43" s="24">
        <v>15895799</v>
      </c>
      <c r="X43" s="24">
        <v>14716809</v>
      </c>
      <c r="Y43" s="24">
        <v>1178990</v>
      </c>
      <c r="Z43" s="6">
        <v>8.01</v>
      </c>
      <c r="AA43" s="22">
        <v>19622431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7387222</v>
      </c>
      <c r="D46" s="22"/>
      <c r="E46" s="23">
        <v>13079497</v>
      </c>
      <c r="F46" s="24">
        <v>15869497</v>
      </c>
      <c r="G46" s="24">
        <v>543051</v>
      </c>
      <c r="H46" s="24">
        <v>583552</v>
      </c>
      <c r="I46" s="24">
        <v>614447</v>
      </c>
      <c r="J46" s="24">
        <v>1741050</v>
      </c>
      <c r="K46" s="24">
        <v>684110</v>
      </c>
      <c r="L46" s="24">
        <v>697907</v>
      </c>
      <c r="M46" s="24">
        <v>683240</v>
      </c>
      <c r="N46" s="24">
        <v>2065257</v>
      </c>
      <c r="O46" s="24">
        <v>584841</v>
      </c>
      <c r="P46" s="24">
        <v>757306</v>
      </c>
      <c r="Q46" s="24">
        <v>1249757</v>
      </c>
      <c r="R46" s="24">
        <v>2591904</v>
      </c>
      <c r="S46" s="24"/>
      <c r="T46" s="24"/>
      <c r="U46" s="24"/>
      <c r="V46" s="24"/>
      <c r="W46" s="24">
        <v>6398211</v>
      </c>
      <c r="X46" s="24">
        <v>11902114</v>
      </c>
      <c r="Y46" s="24">
        <v>-5503903</v>
      </c>
      <c r="Z46" s="6">
        <v>-46.24</v>
      </c>
      <c r="AA46" s="22">
        <v>15869497</v>
      </c>
    </row>
    <row r="47" spans="1:27" ht="12.75">
      <c r="A47" s="2" t="s">
        <v>50</v>
      </c>
      <c r="B47" s="8" t="s">
        <v>51</v>
      </c>
      <c r="C47" s="19">
        <v>1833682</v>
      </c>
      <c r="D47" s="19"/>
      <c r="E47" s="20">
        <v>2860355</v>
      </c>
      <c r="F47" s="21">
        <v>2851159</v>
      </c>
      <c r="G47" s="21">
        <v>157000</v>
      </c>
      <c r="H47" s="21">
        <v>119206</v>
      </c>
      <c r="I47" s="21">
        <v>91066</v>
      </c>
      <c r="J47" s="21">
        <v>367272</v>
      </c>
      <c r="K47" s="21">
        <v>144708</v>
      </c>
      <c r="L47" s="21">
        <v>90594</v>
      </c>
      <c r="M47" s="21">
        <v>284022</v>
      </c>
      <c r="N47" s="21">
        <v>519324</v>
      </c>
      <c r="O47" s="21">
        <v>379239</v>
      </c>
      <c r="P47" s="21">
        <v>79403</v>
      </c>
      <c r="Q47" s="21">
        <v>94631</v>
      </c>
      <c r="R47" s="21">
        <v>553273</v>
      </c>
      <c r="S47" s="21"/>
      <c r="T47" s="21"/>
      <c r="U47" s="21"/>
      <c r="V47" s="21"/>
      <c r="W47" s="21">
        <v>1439869</v>
      </c>
      <c r="X47" s="21">
        <v>2138517</v>
      </c>
      <c r="Y47" s="21">
        <v>-698648</v>
      </c>
      <c r="Z47" s="4">
        <v>-32.67</v>
      </c>
      <c r="AA47" s="19">
        <v>2851159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252907766</v>
      </c>
      <c r="D48" s="40">
        <f>+D28+D32+D38+D42+D47</f>
        <v>0</v>
      </c>
      <c r="E48" s="41">
        <f t="shared" si="9"/>
        <v>372027021</v>
      </c>
      <c r="F48" s="42">
        <f t="shared" si="9"/>
        <v>380865594</v>
      </c>
      <c r="G48" s="42">
        <f t="shared" si="9"/>
        <v>18850026</v>
      </c>
      <c r="H48" s="42">
        <f t="shared" si="9"/>
        <v>24385532</v>
      </c>
      <c r="I48" s="42">
        <f t="shared" si="9"/>
        <v>21107379</v>
      </c>
      <c r="J48" s="42">
        <f t="shared" si="9"/>
        <v>64342937</v>
      </c>
      <c r="K48" s="42">
        <f t="shared" si="9"/>
        <v>29018934</v>
      </c>
      <c r="L48" s="42">
        <f t="shared" si="9"/>
        <v>21590674</v>
      </c>
      <c r="M48" s="42">
        <f t="shared" si="9"/>
        <v>21494088</v>
      </c>
      <c r="N48" s="42">
        <f t="shared" si="9"/>
        <v>72103696</v>
      </c>
      <c r="O48" s="42">
        <f t="shared" si="9"/>
        <v>17293472</v>
      </c>
      <c r="P48" s="42">
        <f t="shared" si="9"/>
        <v>20880486</v>
      </c>
      <c r="Q48" s="42">
        <f t="shared" si="9"/>
        <v>21237855</v>
      </c>
      <c r="R48" s="42">
        <f t="shared" si="9"/>
        <v>59411813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195858446</v>
      </c>
      <c r="X48" s="42">
        <f t="shared" si="9"/>
        <v>285649430</v>
      </c>
      <c r="Y48" s="42">
        <f t="shared" si="9"/>
        <v>-89790984</v>
      </c>
      <c r="Z48" s="43">
        <f>+IF(X48&lt;&gt;0,+(Y48/X48)*100,0)</f>
        <v>-31.433979756234763</v>
      </c>
      <c r="AA48" s="40">
        <f>+AA28+AA32+AA38+AA42+AA47</f>
        <v>380865594</v>
      </c>
    </row>
    <row r="49" spans="1:27" ht="12.75">
      <c r="A49" s="14" t="s">
        <v>96</v>
      </c>
      <c r="B49" s="15"/>
      <c r="C49" s="44">
        <f aca="true" t="shared" si="10" ref="C49:Y49">+C25-C48</f>
        <v>57283686</v>
      </c>
      <c r="D49" s="44">
        <f>+D25-D48</f>
        <v>0</v>
      </c>
      <c r="E49" s="45">
        <f t="shared" si="10"/>
        <v>101657016</v>
      </c>
      <c r="F49" s="46">
        <f t="shared" si="10"/>
        <v>103048017</v>
      </c>
      <c r="G49" s="46">
        <f t="shared" si="10"/>
        <v>157195546</v>
      </c>
      <c r="H49" s="46">
        <f t="shared" si="10"/>
        <v>-4596672</v>
      </c>
      <c r="I49" s="46">
        <f t="shared" si="10"/>
        <v>-13843523</v>
      </c>
      <c r="J49" s="46">
        <f t="shared" si="10"/>
        <v>138755351</v>
      </c>
      <c r="K49" s="46">
        <f t="shared" si="10"/>
        <v>-20757538</v>
      </c>
      <c r="L49" s="46">
        <f t="shared" si="10"/>
        <v>-19021689</v>
      </c>
      <c r="M49" s="46">
        <f t="shared" si="10"/>
        <v>75804178</v>
      </c>
      <c r="N49" s="46">
        <f t="shared" si="10"/>
        <v>36024951</v>
      </c>
      <c r="O49" s="46">
        <f t="shared" si="10"/>
        <v>-14659296</v>
      </c>
      <c r="P49" s="46">
        <f t="shared" si="10"/>
        <v>-15822761</v>
      </c>
      <c r="Q49" s="46">
        <f t="shared" si="10"/>
        <v>81471642</v>
      </c>
      <c r="R49" s="46">
        <f t="shared" si="10"/>
        <v>50989585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225769887</v>
      </c>
      <c r="X49" s="46">
        <f>IF(F25=F48,0,X25-X48)</f>
        <v>77285765</v>
      </c>
      <c r="Y49" s="46">
        <f t="shared" si="10"/>
        <v>148484122</v>
      </c>
      <c r="Z49" s="47">
        <f>+IF(X49&lt;&gt;0,+(Y49/X49)*100,0)</f>
        <v>192.1235068320796</v>
      </c>
      <c r="AA49" s="44">
        <f>+AA25-AA48</f>
        <v>103048017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133824407</v>
      </c>
      <c r="D5" s="19">
        <f>SUM(D6:D8)</f>
        <v>0</v>
      </c>
      <c r="E5" s="20">
        <f t="shared" si="0"/>
        <v>117916606</v>
      </c>
      <c r="F5" s="21">
        <f t="shared" si="0"/>
        <v>116724403</v>
      </c>
      <c r="G5" s="21">
        <f t="shared" si="0"/>
        <v>47398117</v>
      </c>
      <c r="H5" s="21">
        <f t="shared" si="0"/>
        <v>1268016</v>
      </c>
      <c r="I5" s="21">
        <f t="shared" si="0"/>
        <v>12821229</v>
      </c>
      <c r="J5" s="21">
        <f t="shared" si="0"/>
        <v>61487362</v>
      </c>
      <c r="K5" s="21">
        <f t="shared" si="0"/>
        <v>967829</v>
      </c>
      <c r="L5" s="21">
        <f t="shared" si="0"/>
        <v>2959586</v>
      </c>
      <c r="M5" s="21">
        <f t="shared" si="0"/>
        <v>31377001</v>
      </c>
      <c r="N5" s="21">
        <f t="shared" si="0"/>
        <v>35304416</v>
      </c>
      <c r="O5" s="21">
        <f t="shared" si="0"/>
        <v>733204</v>
      </c>
      <c r="P5" s="21">
        <f t="shared" si="0"/>
        <v>693453</v>
      </c>
      <c r="Q5" s="21">
        <f t="shared" si="0"/>
        <v>12637573</v>
      </c>
      <c r="R5" s="21">
        <f t="shared" si="0"/>
        <v>14064230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110856008</v>
      </c>
      <c r="X5" s="21">
        <f t="shared" si="0"/>
        <v>87435221</v>
      </c>
      <c r="Y5" s="21">
        <f t="shared" si="0"/>
        <v>23420787</v>
      </c>
      <c r="Z5" s="4">
        <f>+IF(X5&lt;&gt;0,+(Y5/X5)*100,0)</f>
        <v>26.78644456105395</v>
      </c>
      <c r="AA5" s="19">
        <f>SUM(AA6:AA8)</f>
        <v>116724403</v>
      </c>
    </row>
    <row r="6" spans="1:27" ht="12.75">
      <c r="A6" s="5" t="s">
        <v>32</v>
      </c>
      <c r="B6" s="3"/>
      <c r="C6" s="22">
        <v>39473849</v>
      </c>
      <c r="D6" s="22"/>
      <c r="E6" s="23">
        <v>46997909</v>
      </c>
      <c r="F6" s="24">
        <v>52182330</v>
      </c>
      <c r="G6" s="24">
        <v>19582547</v>
      </c>
      <c r="H6" s="24">
        <v>9000</v>
      </c>
      <c r="I6" s="24"/>
      <c r="J6" s="24">
        <v>19591547</v>
      </c>
      <c r="K6" s="24"/>
      <c r="L6" s="24"/>
      <c r="M6" s="24">
        <v>15319891</v>
      </c>
      <c r="N6" s="24">
        <v>15319891</v>
      </c>
      <c r="O6" s="24"/>
      <c r="P6" s="24"/>
      <c r="Q6" s="24">
        <v>5279347</v>
      </c>
      <c r="R6" s="24">
        <v>5279347</v>
      </c>
      <c r="S6" s="24"/>
      <c r="T6" s="24"/>
      <c r="U6" s="24"/>
      <c r="V6" s="24"/>
      <c r="W6" s="24">
        <v>40190785</v>
      </c>
      <c r="X6" s="24">
        <v>39136743</v>
      </c>
      <c r="Y6" s="24">
        <v>1054042</v>
      </c>
      <c r="Z6" s="6">
        <v>2.69</v>
      </c>
      <c r="AA6" s="22">
        <v>52182330</v>
      </c>
    </row>
    <row r="7" spans="1:27" ht="12.75">
      <c r="A7" s="5" t="s">
        <v>33</v>
      </c>
      <c r="B7" s="3"/>
      <c r="C7" s="25">
        <v>94350558</v>
      </c>
      <c r="D7" s="25"/>
      <c r="E7" s="26">
        <v>70918697</v>
      </c>
      <c r="F7" s="27">
        <v>64542073</v>
      </c>
      <c r="G7" s="27">
        <v>27815570</v>
      </c>
      <c r="H7" s="27">
        <v>1259016</v>
      </c>
      <c r="I7" s="27">
        <v>12821229</v>
      </c>
      <c r="J7" s="27">
        <v>41895815</v>
      </c>
      <c r="K7" s="27">
        <v>967829</v>
      </c>
      <c r="L7" s="27">
        <v>2959586</v>
      </c>
      <c r="M7" s="27">
        <v>16057110</v>
      </c>
      <c r="N7" s="27">
        <v>19984525</v>
      </c>
      <c r="O7" s="27">
        <v>733204</v>
      </c>
      <c r="P7" s="27">
        <v>693453</v>
      </c>
      <c r="Q7" s="27">
        <v>7358226</v>
      </c>
      <c r="R7" s="27">
        <v>8784883</v>
      </c>
      <c r="S7" s="27"/>
      <c r="T7" s="27"/>
      <c r="U7" s="27"/>
      <c r="V7" s="27"/>
      <c r="W7" s="27">
        <v>70665223</v>
      </c>
      <c r="X7" s="27">
        <v>48298478</v>
      </c>
      <c r="Y7" s="27">
        <v>22366745</v>
      </c>
      <c r="Z7" s="7">
        <v>46.31</v>
      </c>
      <c r="AA7" s="25">
        <v>64542073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31285063</v>
      </c>
      <c r="D9" s="19">
        <f>SUM(D10:D14)</f>
        <v>0</v>
      </c>
      <c r="E9" s="20">
        <f t="shared" si="1"/>
        <v>30315030</v>
      </c>
      <c r="F9" s="21">
        <f t="shared" si="1"/>
        <v>30244575</v>
      </c>
      <c r="G9" s="21">
        <f t="shared" si="1"/>
        <v>10982010</v>
      </c>
      <c r="H9" s="21">
        <f t="shared" si="1"/>
        <v>1021697</v>
      </c>
      <c r="I9" s="21">
        <f t="shared" si="1"/>
        <v>186842</v>
      </c>
      <c r="J9" s="21">
        <f t="shared" si="1"/>
        <v>12190549</v>
      </c>
      <c r="K9" s="21">
        <f t="shared" si="1"/>
        <v>178874</v>
      </c>
      <c r="L9" s="21">
        <f t="shared" si="1"/>
        <v>477319</v>
      </c>
      <c r="M9" s="21">
        <f t="shared" si="1"/>
        <v>8553823</v>
      </c>
      <c r="N9" s="21">
        <f t="shared" si="1"/>
        <v>9210016</v>
      </c>
      <c r="O9" s="21">
        <f t="shared" si="1"/>
        <v>233075</v>
      </c>
      <c r="P9" s="21">
        <f t="shared" si="1"/>
        <v>229850</v>
      </c>
      <c r="Q9" s="21">
        <f t="shared" si="1"/>
        <v>6611521</v>
      </c>
      <c r="R9" s="21">
        <f t="shared" si="1"/>
        <v>7074446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28475011</v>
      </c>
      <c r="X9" s="21">
        <f t="shared" si="1"/>
        <v>22683357</v>
      </c>
      <c r="Y9" s="21">
        <f t="shared" si="1"/>
        <v>5791654</v>
      </c>
      <c r="Z9" s="4">
        <f>+IF(X9&lt;&gt;0,+(Y9/X9)*100,0)</f>
        <v>25.532614065898624</v>
      </c>
      <c r="AA9" s="19">
        <f>SUM(AA10:AA14)</f>
        <v>30244575</v>
      </c>
    </row>
    <row r="10" spans="1:27" ht="12.75">
      <c r="A10" s="5" t="s">
        <v>36</v>
      </c>
      <c r="B10" s="3"/>
      <c r="C10" s="22">
        <v>500000</v>
      </c>
      <c r="D10" s="22"/>
      <c r="E10" s="23">
        <v>502288</v>
      </c>
      <c r="F10" s="24">
        <v>552401</v>
      </c>
      <c r="G10" s="24"/>
      <c r="H10" s="24">
        <v>550000</v>
      </c>
      <c r="I10" s="24"/>
      <c r="J10" s="24">
        <v>550000</v>
      </c>
      <c r="K10" s="24"/>
      <c r="L10" s="24">
        <v>800</v>
      </c>
      <c r="M10" s="24"/>
      <c r="N10" s="24">
        <v>800</v>
      </c>
      <c r="O10" s="24"/>
      <c r="P10" s="24"/>
      <c r="Q10" s="24">
        <v>1250</v>
      </c>
      <c r="R10" s="24">
        <v>1250</v>
      </c>
      <c r="S10" s="24"/>
      <c r="T10" s="24"/>
      <c r="U10" s="24"/>
      <c r="V10" s="24"/>
      <c r="W10" s="24">
        <v>552050</v>
      </c>
      <c r="X10" s="24">
        <v>414216</v>
      </c>
      <c r="Y10" s="24">
        <v>137834</v>
      </c>
      <c r="Z10" s="6">
        <v>33.28</v>
      </c>
      <c r="AA10" s="22">
        <v>552401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30785063</v>
      </c>
      <c r="D12" s="22"/>
      <c r="E12" s="23">
        <v>29812742</v>
      </c>
      <c r="F12" s="24">
        <v>29692174</v>
      </c>
      <c r="G12" s="24">
        <v>10982010</v>
      </c>
      <c r="H12" s="24">
        <v>471697</v>
      </c>
      <c r="I12" s="24">
        <v>186842</v>
      </c>
      <c r="J12" s="24">
        <v>11640549</v>
      </c>
      <c r="K12" s="24">
        <v>178874</v>
      </c>
      <c r="L12" s="24">
        <v>476519</v>
      </c>
      <c r="M12" s="24">
        <v>8553823</v>
      </c>
      <c r="N12" s="24">
        <v>9209216</v>
      </c>
      <c r="O12" s="24">
        <v>233075</v>
      </c>
      <c r="P12" s="24">
        <v>229850</v>
      </c>
      <c r="Q12" s="24">
        <v>6610271</v>
      </c>
      <c r="R12" s="24">
        <v>7073196</v>
      </c>
      <c r="S12" s="24"/>
      <c r="T12" s="24"/>
      <c r="U12" s="24"/>
      <c r="V12" s="24"/>
      <c r="W12" s="24">
        <v>27922961</v>
      </c>
      <c r="X12" s="24">
        <v>22269141</v>
      </c>
      <c r="Y12" s="24">
        <v>5653820</v>
      </c>
      <c r="Z12" s="6">
        <v>25.39</v>
      </c>
      <c r="AA12" s="22">
        <v>29692174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65888898</v>
      </c>
      <c r="D15" s="19">
        <f>SUM(D16:D18)</f>
        <v>0</v>
      </c>
      <c r="E15" s="20">
        <f t="shared" si="2"/>
        <v>116763486</v>
      </c>
      <c r="F15" s="21">
        <f t="shared" si="2"/>
        <v>99858524</v>
      </c>
      <c r="G15" s="21">
        <f t="shared" si="2"/>
        <v>34509081</v>
      </c>
      <c r="H15" s="21">
        <f t="shared" si="2"/>
        <v>2210492</v>
      </c>
      <c r="I15" s="21">
        <f t="shared" si="2"/>
        <v>2752707</v>
      </c>
      <c r="J15" s="21">
        <f t="shared" si="2"/>
        <v>39472280</v>
      </c>
      <c r="K15" s="21">
        <f t="shared" si="2"/>
        <v>7746280</v>
      </c>
      <c r="L15" s="21">
        <f t="shared" si="2"/>
        <v>4477055</v>
      </c>
      <c r="M15" s="21">
        <f t="shared" si="2"/>
        <v>28534505</v>
      </c>
      <c r="N15" s="21">
        <f t="shared" si="2"/>
        <v>40757840</v>
      </c>
      <c r="O15" s="21">
        <f t="shared" si="2"/>
        <v>582076</v>
      </c>
      <c r="P15" s="21">
        <f t="shared" si="2"/>
        <v>2359763</v>
      </c>
      <c r="Q15" s="21">
        <f t="shared" si="2"/>
        <v>24185637</v>
      </c>
      <c r="R15" s="21">
        <f t="shared" si="2"/>
        <v>27127476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107357596</v>
      </c>
      <c r="X15" s="21">
        <f t="shared" si="2"/>
        <v>74901591</v>
      </c>
      <c r="Y15" s="21">
        <f t="shared" si="2"/>
        <v>32456005</v>
      </c>
      <c r="Z15" s="4">
        <f>+IF(X15&lt;&gt;0,+(Y15/X15)*100,0)</f>
        <v>43.33152949982064</v>
      </c>
      <c r="AA15" s="19">
        <f>SUM(AA16:AA18)</f>
        <v>99858524</v>
      </c>
    </row>
    <row r="16" spans="1:27" ht="12.75">
      <c r="A16" s="5" t="s">
        <v>42</v>
      </c>
      <c r="B16" s="3"/>
      <c r="C16" s="22">
        <v>63610231</v>
      </c>
      <c r="D16" s="22"/>
      <c r="E16" s="23">
        <v>114982486</v>
      </c>
      <c r="F16" s="24">
        <v>83328897</v>
      </c>
      <c r="G16" s="24">
        <v>34509081</v>
      </c>
      <c r="H16" s="24">
        <v>1977067</v>
      </c>
      <c r="I16" s="24">
        <v>2504933</v>
      </c>
      <c r="J16" s="24">
        <v>38991081</v>
      </c>
      <c r="K16" s="24">
        <v>7500671</v>
      </c>
      <c r="L16" s="24">
        <v>4231446</v>
      </c>
      <c r="M16" s="24">
        <v>28285808</v>
      </c>
      <c r="N16" s="24">
        <v>40017925</v>
      </c>
      <c r="O16" s="24">
        <v>334432</v>
      </c>
      <c r="P16" s="24">
        <v>2130453</v>
      </c>
      <c r="Q16" s="24">
        <v>24171427</v>
      </c>
      <c r="R16" s="24">
        <v>26636312</v>
      </c>
      <c r="S16" s="24"/>
      <c r="T16" s="24"/>
      <c r="U16" s="24"/>
      <c r="V16" s="24"/>
      <c r="W16" s="24">
        <v>105645318</v>
      </c>
      <c r="X16" s="24">
        <v>62504370</v>
      </c>
      <c r="Y16" s="24">
        <v>43140948</v>
      </c>
      <c r="Z16" s="6">
        <v>69.02</v>
      </c>
      <c r="AA16" s="22">
        <v>83328897</v>
      </c>
    </row>
    <row r="17" spans="1:27" ht="12.75">
      <c r="A17" s="5" t="s">
        <v>43</v>
      </c>
      <c r="B17" s="3"/>
      <c r="C17" s="22">
        <v>2278667</v>
      </c>
      <c r="D17" s="22"/>
      <c r="E17" s="23">
        <v>1781000</v>
      </c>
      <c r="F17" s="24">
        <v>16529627</v>
      </c>
      <c r="G17" s="24"/>
      <c r="H17" s="24">
        <v>233425</v>
      </c>
      <c r="I17" s="24">
        <v>247774</v>
      </c>
      <c r="J17" s="24">
        <v>481199</v>
      </c>
      <c r="K17" s="24">
        <v>245609</v>
      </c>
      <c r="L17" s="24">
        <v>245609</v>
      </c>
      <c r="M17" s="24">
        <v>248697</v>
      </c>
      <c r="N17" s="24">
        <v>739915</v>
      </c>
      <c r="O17" s="24">
        <v>247644</v>
      </c>
      <c r="P17" s="24">
        <v>229310</v>
      </c>
      <c r="Q17" s="24">
        <v>14210</v>
      </c>
      <c r="R17" s="24">
        <v>491164</v>
      </c>
      <c r="S17" s="24"/>
      <c r="T17" s="24"/>
      <c r="U17" s="24"/>
      <c r="V17" s="24"/>
      <c r="W17" s="24">
        <v>1712278</v>
      </c>
      <c r="X17" s="24">
        <v>12397221</v>
      </c>
      <c r="Y17" s="24">
        <v>-10684943</v>
      </c>
      <c r="Z17" s="6">
        <v>-86.19</v>
      </c>
      <c r="AA17" s="22">
        <v>16529627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31472226</v>
      </c>
      <c r="D19" s="19">
        <f>SUM(D20:D23)</f>
        <v>0</v>
      </c>
      <c r="E19" s="20">
        <f t="shared" si="3"/>
        <v>19708270</v>
      </c>
      <c r="F19" s="21">
        <f t="shared" si="3"/>
        <v>38151922</v>
      </c>
      <c r="G19" s="21">
        <f t="shared" si="3"/>
        <v>4704963</v>
      </c>
      <c r="H19" s="21">
        <f t="shared" si="3"/>
        <v>3879583</v>
      </c>
      <c r="I19" s="21">
        <f t="shared" si="3"/>
        <v>179804</v>
      </c>
      <c r="J19" s="21">
        <f t="shared" si="3"/>
        <v>8764350</v>
      </c>
      <c r="K19" s="21">
        <f t="shared" si="3"/>
        <v>180414</v>
      </c>
      <c r="L19" s="21">
        <f t="shared" si="3"/>
        <v>5536869</v>
      </c>
      <c r="M19" s="21">
        <f t="shared" si="3"/>
        <v>2373636</v>
      </c>
      <c r="N19" s="21">
        <f t="shared" si="3"/>
        <v>8090919</v>
      </c>
      <c r="O19" s="21">
        <f t="shared" si="3"/>
        <v>183029</v>
      </c>
      <c r="P19" s="21">
        <f t="shared" si="3"/>
        <v>180781</v>
      </c>
      <c r="Q19" s="21">
        <f t="shared" si="3"/>
        <v>5093436</v>
      </c>
      <c r="R19" s="21">
        <f t="shared" si="3"/>
        <v>5457246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22312515</v>
      </c>
      <c r="X19" s="21">
        <f t="shared" si="3"/>
        <v>28613943</v>
      </c>
      <c r="Y19" s="21">
        <f t="shared" si="3"/>
        <v>-6301428</v>
      </c>
      <c r="Z19" s="4">
        <f>+IF(X19&lt;&gt;0,+(Y19/X19)*100,0)</f>
        <v>-22.022228813414497</v>
      </c>
      <c r="AA19" s="19">
        <f>SUM(AA20:AA23)</f>
        <v>38151922</v>
      </c>
    </row>
    <row r="20" spans="1:27" ht="12.75">
      <c r="A20" s="5" t="s">
        <v>46</v>
      </c>
      <c r="B20" s="3"/>
      <c r="C20" s="22">
        <v>5696188</v>
      </c>
      <c r="D20" s="22"/>
      <c r="E20" s="23">
        <v>11508000</v>
      </c>
      <c r="F20" s="24">
        <v>11508000</v>
      </c>
      <c r="G20" s="24">
        <v>1752904</v>
      </c>
      <c r="H20" s="24">
        <v>3732919</v>
      </c>
      <c r="I20" s="24"/>
      <c r="J20" s="24">
        <v>5485823</v>
      </c>
      <c r="K20" s="24"/>
      <c r="L20" s="24">
        <v>5355308</v>
      </c>
      <c r="M20" s="24"/>
      <c r="N20" s="24">
        <v>5355308</v>
      </c>
      <c r="O20" s="24"/>
      <c r="P20" s="24"/>
      <c r="Q20" s="24">
        <v>3229234</v>
      </c>
      <c r="R20" s="24">
        <v>3229234</v>
      </c>
      <c r="S20" s="24"/>
      <c r="T20" s="24"/>
      <c r="U20" s="24"/>
      <c r="V20" s="24"/>
      <c r="W20" s="24">
        <v>14070365</v>
      </c>
      <c r="X20" s="24">
        <v>8631000</v>
      </c>
      <c r="Y20" s="24">
        <v>5439365</v>
      </c>
      <c r="Z20" s="6">
        <v>63.02</v>
      </c>
      <c r="AA20" s="22">
        <v>11508000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25776038</v>
      </c>
      <c r="D23" s="22"/>
      <c r="E23" s="23">
        <v>8200270</v>
      </c>
      <c r="F23" s="24">
        <v>26643922</v>
      </c>
      <c r="G23" s="24">
        <v>2952059</v>
      </c>
      <c r="H23" s="24">
        <v>146664</v>
      </c>
      <c r="I23" s="24">
        <v>179804</v>
      </c>
      <c r="J23" s="24">
        <v>3278527</v>
      </c>
      <c r="K23" s="24">
        <v>180414</v>
      </c>
      <c r="L23" s="24">
        <v>181561</v>
      </c>
      <c r="M23" s="24">
        <v>2373636</v>
      </c>
      <c r="N23" s="24">
        <v>2735611</v>
      </c>
      <c r="O23" s="24">
        <v>183029</v>
      </c>
      <c r="P23" s="24">
        <v>180781</v>
      </c>
      <c r="Q23" s="24">
        <v>1864202</v>
      </c>
      <c r="R23" s="24">
        <v>2228012</v>
      </c>
      <c r="S23" s="24"/>
      <c r="T23" s="24"/>
      <c r="U23" s="24"/>
      <c r="V23" s="24"/>
      <c r="W23" s="24">
        <v>8242150</v>
      </c>
      <c r="X23" s="24">
        <v>19982943</v>
      </c>
      <c r="Y23" s="24">
        <v>-11740793</v>
      </c>
      <c r="Z23" s="6">
        <v>-58.75</v>
      </c>
      <c r="AA23" s="22">
        <v>26643922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262470594</v>
      </c>
      <c r="D25" s="40">
        <f>+D5+D9+D15+D19+D24</f>
        <v>0</v>
      </c>
      <c r="E25" s="41">
        <f t="shared" si="4"/>
        <v>284703392</v>
      </c>
      <c r="F25" s="42">
        <f t="shared" si="4"/>
        <v>284979424</v>
      </c>
      <c r="G25" s="42">
        <f t="shared" si="4"/>
        <v>97594171</v>
      </c>
      <c r="H25" s="42">
        <f t="shared" si="4"/>
        <v>8379788</v>
      </c>
      <c r="I25" s="42">
        <f t="shared" si="4"/>
        <v>15940582</v>
      </c>
      <c r="J25" s="42">
        <f t="shared" si="4"/>
        <v>121914541</v>
      </c>
      <c r="K25" s="42">
        <f t="shared" si="4"/>
        <v>9073397</v>
      </c>
      <c r="L25" s="42">
        <f t="shared" si="4"/>
        <v>13450829</v>
      </c>
      <c r="M25" s="42">
        <f t="shared" si="4"/>
        <v>70838965</v>
      </c>
      <c r="N25" s="42">
        <f t="shared" si="4"/>
        <v>93363191</v>
      </c>
      <c r="O25" s="42">
        <f t="shared" si="4"/>
        <v>1731384</v>
      </c>
      <c r="P25" s="42">
        <f t="shared" si="4"/>
        <v>3463847</v>
      </c>
      <c r="Q25" s="42">
        <f t="shared" si="4"/>
        <v>48528167</v>
      </c>
      <c r="R25" s="42">
        <f t="shared" si="4"/>
        <v>53723398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269001130</v>
      </c>
      <c r="X25" s="42">
        <f t="shared" si="4"/>
        <v>213634112</v>
      </c>
      <c r="Y25" s="42">
        <f t="shared" si="4"/>
        <v>55367018</v>
      </c>
      <c r="Z25" s="43">
        <f>+IF(X25&lt;&gt;0,+(Y25/X25)*100,0)</f>
        <v>25.916749662151332</v>
      </c>
      <c r="AA25" s="40">
        <f>+AA5+AA9+AA15+AA19+AA24</f>
        <v>284979424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122857918</v>
      </c>
      <c r="D28" s="19">
        <f>SUM(D29:D31)</f>
        <v>0</v>
      </c>
      <c r="E28" s="20">
        <f t="shared" si="5"/>
        <v>134861601</v>
      </c>
      <c r="F28" s="21">
        <f t="shared" si="5"/>
        <v>126969345</v>
      </c>
      <c r="G28" s="21">
        <f t="shared" si="5"/>
        <v>8153990</v>
      </c>
      <c r="H28" s="21">
        <f t="shared" si="5"/>
        <v>9201772</v>
      </c>
      <c r="I28" s="21">
        <f t="shared" si="5"/>
        <v>5859835</v>
      </c>
      <c r="J28" s="21">
        <f t="shared" si="5"/>
        <v>23215597</v>
      </c>
      <c r="K28" s="21">
        <f t="shared" si="5"/>
        <v>10595456</v>
      </c>
      <c r="L28" s="21">
        <f t="shared" si="5"/>
        <v>8050941</v>
      </c>
      <c r="M28" s="21">
        <f t="shared" si="5"/>
        <v>8524893</v>
      </c>
      <c r="N28" s="21">
        <f t="shared" si="5"/>
        <v>27171290</v>
      </c>
      <c r="O28" s="21">
        <f t="shared" si="5"/>
        <v>6858407</v>
      </c>
      <c r="P28" s="21">
        <f t="shared" si="5"/>
        <v>6715573</v>
      </c>
      <c r="Q28" s="21">
        <f t="shared" si="5"/>
        <v>7475560</v>
      </c>
      <c r="R28" s="21">
        <f t="shared" si="5"/>
        <v>21049540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71436427</v>
      </c>
      <c r="X28" s="21">
        <f t="shared" si="5"/>
        <v>84498948</v>
      </c>
      <c r="Y28" s="21">
        <f t="shared" si="5"/>
        <v>-13062521</v>
      </c>
      <c r="Z28" s="4">
        <f>+IF(X28&lt;&gt;0,+(Y28/X28)*100,0)</f>
        <v>-15.458797191179233</v>
      </c>
      <c r="AA28" s="19">
        <f>SUM(AA29:AA31)</f>
        <v>126969345</v>
      </c>
    </row>
    <row r="29" spans="1:27" ht="12.75">
      <c r="A29" s="5" t="s">
        <v>32</v>
      </c>
      <c r="B29" s="3"/>
      <c r="C29" s="22">
        <v>56323823</v>
      </c>
      <c r="D29" s="22"/>
      <c r="E29" s="23">
        <v>58065841</v>
      </c>
      <c r="F29" s="24">
        <v>49352822</v>
      </c>
      <c r="G29" s="24">
        <v>3378165</v>
      </c>
      <c r="H29" s="24">
        <v>3235763</v>
      </c>
      <c r="I29" s="24">
        <v>3109112</v>
      </c>
      <c r="J29" s="24">
        <v>9723040</v>
      </c>
      <c r="K29" s="24">
        <v>3709552</v>
      </c>
      <c r="L29" s="24">
        <v>3826850</v>
      </c>
      <c r="M29" s="24">
        <v>3934335</v>
      </c>
      <c r="N29" s="24">
        <v>11470737</v>
      </c>
      <c r="O29" s="24">
        <v>2808411</v>
      </c>
      <c r="P29" s="24">
        <v>2980094</v>
      </c>
      <c r="Q29" s="24">
        <v>3039520</v>
      </c>
      <c r="R29" s="24">
        <v>8828025</v>
      </c>
      <c r="S29" s="24"/>
      <c r="T29" s="24"/>
      <c r="U29" s="24"/>
      <c r="V29" s="24"/>
      <c r="W29" s="24">
        <v>30021802</v>
      </c>
      <c r="X29" s="24">
        <v>36990693</v>
      </c>
      <c r="Y29" s="24">
        <v>-6968891</v>
      </c>
      <c r="Z29" s="6">
        <v>-18.84</v>
      </c>
      <c r="AA29" s="22">
        <v>49352822</v>
      </c>
    </row>
    <row r="30" spans="1:27" ht="12.75">
      <c r="A30" s="5" t="s">
        <v>33</v>
      </c>
      <c r="B30" s="3"/>
      <c r="C30" s="25">
        <v>66534095</v>
      </c>
      <c r="D30" s="25"/>
      <c r="E30" s="26">
        <v>76795760</v>
      </c>
      <c r="F30" s="27">
        <v>77616523</v>
      </c>
      <c r="G30" s="27">
        <v>4775825</v>
      </c>
      <c r="H30" s="27">
        <v>5966009</v>
      </c>
      <c r="I30" s="27">
        <v>2750723</v>
      </c>
      <c r="J30" s="27">
        <v>13492557</v>
      </c>
      <c r="K30" s="27">
        <v>6885904</v>
      </c>
      <c r="L30" s="27">
        <v>4224091</v>
      </c>
      <c r="M30" s="27">
        <v>4590558</v>
      </c>
      <c r="N30" s="27">
        <v>15700553</v>
      </c>
      <c r="O30" s="27">
        <v>4049996</v>
      </c>
      <c r="P30" s="27">
        <v>3735479</v>
      </c>
      <c r="Q30" s="27">
        <v>4436040</v>
      </c>
      <c r="R30" s="27">
        <v>12221515</v>
      </c>
      <c r="S30" s="27"/>
      <c r="T30" s="27"/>
      <c r="U30" s="27"/>
      <c r="V30" s="27"/>
      <c r="W30" s="27">
        <v>41414625</v>
      </c>
      <c r="X30" s="27">
        <v>47508255</v>
      </c>
      <c r="Y30" s="27">
        <v>-6093630</v>
      </c>
      <c r="Z30" s="7">
        <v>-12.83</v>
      </c>
      <c r="AA30" s="25">
        <v>77616523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25454698</v>
      </c>
      <c r="D32" s="19">
        <f>SUM(D33:D37)</f>
        <v>0</v>
      </c>
      <c r="E32" s="20">
        <f t="shared" si="6"/>
        <v>28528696</v>
      </c>
      <c r="F32" s="21">
        <f t="shared" si="6"/>
        <v>30067430</v>
      </c>
      <c r="G32" s="21">
        <f t="shared" si="6"/>
        <v>1593172</v>
      </c>
      <c r="H32" s="21">
        <f t="shared" si="6"/>
        <v>2533639</v>
      </c>
      <c r="I32" s="21">
        <f t="shared" si="6"/>
        <v>776703</v>
      </c>
      <c r="J32" s="21">
        <f t="shared" si="6"/>
        <v>4903514</v>
      </c>
      <c r="K32" s="21">
        <f t="shared" si="6"/>
        <v>3368250</v>
      </c>
      <c r="L32" s="21">
        <f t="shared" si="6"/>
        <v>1983657</v>
      </c>
      <c r="M32" s="21">
        <f t="shared" si="6"/>
        <v>2362097</v>
      </c>
      <c r="N32" s="21">
        <f t="shared" si="6"/>
        <v>7714004</v>
      </c>
      <c r="O32" s="21">
        <f t="shared" si="6"/>
        <v>2448107</v>
      </c>
      <c r="P32" s="21">
        <f t="shared" si="6"/>
        <v>2037162</v>
      </c>
      <c r="Q32" s="21">
        <f t="shared" si="6"/>
        <v>2613425</v>
      </c>
      <c r="R32" s="21">
        <f t="shared" si="6"/>
        <v>7098694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19716212</v>
      </c>
      <c r="X32" s="21">
        <f t="shared" si="6"/>
        <v>22600613</v>
      </c>
      <c r="Y32" s="21">
        <f t="shared" si="6"/>
        <v>-2884401</v>
      </c>
      <c r="Z32" s="4">
        <f>+IF(X32&lt;&gt;0,+(Y32/X32)*100,0)</f>
        <v>-12.762490114759276</v>
      </c>
      <c r="AA32" s="19">
        <f>SUM(AA33:AA37)</f>
        <v>30067430</v>
      </c>
    </row>
    <row r="33" spans="1:27" ht="12.75">
      <c r="A33" s="5" t="s">
        <v>36</v>
      </c>
      <c r="B33" s="3"/>
      <c r="C33" s="22">
        <v>3232466</v>
      </c>
      <c r="D33" s="22"/>
      <c r="E33" s="23">
        <v>21270</v>
      </c>
      <c r="F33" s="24">
        <v>2393179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1794888</v>
      </c>
      <c r="Y33" s="24">
        <v>-1794888</v>
      </c>
      <c r="Z33" s="6">
        <v>-100</v>
      </c>
      <c r="AA33" s="22">
        <v>2393179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22222232</v>
      </c>
      <c r="D35" s="22"/>
      <c r="E35" s="23">
        <v>28507426</v>
      </c>
      <c r="F35" s="24">
        <v>27674251</v>
      </c>
      <c r="G35" s="24">
        <v>1593172</v>
      </c>
      <c r="H35" s="24">
        <v>2533639</v>
      </c>
      <c r="I35" s="24">
        <v>776703</v>
      </c>
      <c r="J35" s="24">
        <v>4903514</v>
      </c>
      <c r="K35" s="24">
        <v>3368250</v>
      </c>
      <c r="L35" s="24">
        <v>1983657</v>
      </c>
      <c r="M35" s="24">
        <v>2362097</v>
      </c>
      <c r="N35" s="24">
        <v>7714004</v>
      </c>
      <c r="O35" s="24">
        <v>2448107</v>
      </c>
      <c r="P35" s="24">
        <v>2037162</v>
      </c>
      <c r="Q35" s="24">
        <v>2613425</v>
      </c>
      <c r="R35" s="24">
        <v>7098694</v>
      </c>
      <c r="S35" s="24"/>
      <c r="T35" s="24"/>
      <c r="U35" s="24"/>
      <c r="V35" s="24"/>
      <c r="W35" s="24">
        <v>19716212</v>
      </c>
      <c r="X35" s="24">
        <v>20805725</v>
      </c>
      <c r="Y35" s="24">
        <v>-1089513</v>
      </c>
      <c r="Z35" s="6">
        <v>-5.24</v>
      </c>
      <c r="AA35" s="22">
        <v>27674251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122671777</v>
      </c>
      <c r="D38" s="19">
        <f>SUM(D39:D41)</f>
        <v>0</v>
      </c>
      <c r="E38" s="20">
        <f t="shared" si="7"/>
        <v>155359988</v>
      </c>
      <c r="F38" s="21">
        <f t="shared" si="7"/>
        <v>135208052</v>
      </c>
      <c r="G38" s="21">
        <f t="shared" si="7"/>
        <v>2282452</v>
      </c>
      <c r="H38" s="21">
        <f t="shared" si="7"/>
        <v>2813101</v>
      </c>
      <c r="I38" s="21">
        <f t="shared" si="7"/>
        <v>2014897</v>
      </c>
      <c r="J38" s="21">
        <f t="shared" si="7"/>
        <v>7110450</v>
      </c>
      <c r="K38" s="21">
        <f t="shared" si="7"/>
        <v>5443458</v>
      </c>
      <c r="L38" s="21">
        <f t="shared" si="7"/>
        <v>3369517</v>
      </c>
      <c r="M38" s="21">
        <f t="shared" si="7"/>
        <v>3442499</v>
      </c>
      <c r="N38" s="21">
        <f t="shared" si="7"/>
        <v>12255474</v>
      </c>
      <c r="O38" s="21">
        <f t="shared" si="7"/>
        <v>2926079</v>
      </c>
      <c r="P38" s="21">
        <f t="shared" si="7"/>
        <v>2277823</v>
      </c>
      <c r="Q38" s="21">
        <f t="shared" si="7"/>
        <v>3285446</v>
      </c>
      <c r="R38" s="21">
        <f t="shared" si="7"/>
        <v>8489348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27855272</v>
      </c>
      <c r="X38" s="21">
        <f t="shared" si="7"/>
        <v>100360634</v>
      </c>
      <c r="Y38" s="21">
        <f t="shared" si="7"/>
        <v>-72505362</v>
      </c>
      <c r="Z38" s="4">
        <f>+IF(X38&lt;&gt;0,+(Y38/X38)*100,0)</f>
        <v>-72.24482260644149</v>
      </c>
      <c r="AA38" s="19">
        <f>SUM(AA39:AA41)</f>
        <v>135208052</v>
      </c>
    </row>
    <row r="39" spans="1:27" ht="12.75">
      <c r="A39" s="5" t="s">
        <v>42</v>
      </c>
      <c r="B39" s="3"/>
      <c r="C39" s="22">
        <v>21083133</v>
      </c>
      <c r="D39" s="22"/>
      <c r="E39" s="23">
        <v>23920899</v>
      </c>
      <c r="F39" s="24">
        <v>30736737</v>
      </c>
      <c r="G39" s="24">
        <v>1587511</v>
      </c>
      <c r="H39" s="24">
        <v>1969381</v>
      </c>
      <c r="I39" s="24">
        <v>1258912</v>
      </c>
      <c r="J39" s="24">
        <v>4815804</v>
      </c>
      <c r="K39" s="24">
        <v>3975986</v>
      </c>
      <c r="L39" s="24">
        <v>2405036</v>
      </c>
      <c r="M39" s="24">
        <v>2270925</v>
      </c>
      <c r="N39" s="24">
        <v>8651947</v>
      </c>
      <c r="O39" s="24">
        <v>1704721</v>
      </c>
      <c r="P39" s="24">
        <v>1358535</v>
      </c>
      <c r="Q39" s="24">
        <v>2278621</v>
      </c>
      <c r="R39" s="24">
        <v>5341877</v>
      </c>
      <c r="S39" s="24"/>
      <c r="T39" s="24"/>
      <c r="U39" s="24"/>
      <c r="V39" s="24"/>
      <c r="W39" s="24">
        <v>18809628</v>
      </c>
      <c r="X39" s="24">
        <v>22032114</v>
      </c>
      <c r="Y39" s="24">
        <v>-3222486</v>
      </c>
      <c r="Z39" s="6">
        <v>-14.63</v>
      </c>
      <c r="AA39" s="22">
        <v>30736737</v>
      </c>
    </row>
    <row r="40" spans="1:27" ht="12.75">
      <c r="A40" s="5" t="s">
        <v>43</v>
      </c>
      <c r="B40" s="3"/>
      <c r="C40" s="22">
        <v>101588644</v>
      </c>
      <c r="D40" s="22"/>
      <c r="E40" s="23">
        <v>131439089</v>
      </c>
      <c r="F40" s="24">
        <v>104471315</v>
      </c>
      <c r="G40" s="24">
        <v>694941</v>
      </c>
      <c r="H40" s="24">
        <v>843720</v>
      </c>
      <c r="I40" s="24">
        <v>755985</v>
      </c>
      <c r="J40" s="24">
        <v>2294646</v>
      </c>
      <c r="K40" s="24">
        <v>1467472</v>
      </c>
      <c r="L40" s="24">
        <v>964481</v>
      </c>
      <c r="M40" s="24">
        <v>1171574</v>
      </c>
      <c r="N40" s="24">
        <v>3603527</v>
      </c>
      <c r="O40" s="24">
        <v>1221358</v>
      </c>
      <c r="P40" s="24">
        <v>919288</v>
      </c>
      <c r="Q40" s="24">
        <v>1006825</v>
      </c>
      <c r="R40" s="24">
        <v>3147471</v>
      </c>
      <c r="S40" s="24"/>
      <c r="T40" s="24"/>
      <c r="U40" s="24"/>
      <c r="V40" s="24"/>
      <c r="W40" s="24">
        <v>9045644</v>
      </c>
      <c r="X40" s="24">
        <v>78328520</v>
      </c>
      <c r="Y40" s="24">
        <v>-69282876</v>
      </c>
      <c r="Z40" s="6">
        <v>-88.45</v>
      </c>
      <c r="AA40" s="22">
        <v>104471315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18770980</v>
      </c>
      <c r="D42" s="19">
        <f>SUM(D43:D46)</f>
        <v>0</v>
      </c>
      <c r="E42" s="20">
        <f t="shared" si="8"/>
        <v>22643423</v>
      </c>
      <c r="F42" s="21">
        <f t="shared" si="8"/>
        <v>21940491</v>
      </c>
      <c r="G42" s="21">
        <f t="shared" si="8"/>
        <v>1256013</v>
      </c>
      <c r="H42" s="21">
        <f t="shared" si="8"/>
        <v>1549507</v>
      </c>
      <c r="I42" s="21">
        <f t="shared" si="8"/>
        <v>401559</v>
      </c>
      <c r="J42" s="21">
        <f t="shared" si="8"/>
        <v>3207079</v>
      </c>
      <c r="K42" s="21">
        <f t="shared" si="8"/>
        <v>2579836</v>
      </c>
      <c r="L42" s="21">
        <f t="shared" si="8"/>
        <v>1489545</v>
      </c>
      <c r="M42" s="21">
        <f t="shared" si="8"/>
        <v>1587479</v>
      </c>
      <c r="N42" s="21">
        <f t="shared" si="8"/>
        <v>5656860</v>
      </c>
      <c r="O42" s="21">
        <f t="shared" si="8"/>
        <v>1532610</v>
      </c>
      <c r="P42" s="21">
        <f t="shared" si="8"/>
        <v>1422975</v>
      </c>
      <c r="Q42" s="21">
        <f t="shared" si="8"/>
        <v>1680114</v>
      </c>
      <c r="R42" s="21">
        <f t="shared" si="8"/>
        <v>4635699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13499638</v>
      </c>
      <c r="X42" s="21">
        <f t="shared" si="8"/>
        <v>16305393</v>
      </c>
      <c r="Y42" s="21">
        <f t="shared" si="8"/>
        <v>-2805755</v>
      </c>
      <c r="Z42" s="4">
        <f>+IF(X42&lt;&gt;0,+(Y42/X42)*100,0)</f>
        <v>-17.207527595317696</v>
      </c>
      <c r="AA42" s="19">
        <f>SUM(AA43:AA46)</f>
        <v>21940491</v>
      </c>
    </row>
    <row r="43" spans="1:27" ht="12.75">
      <c r="A43" s="5" t="s">
        <v>46</v>
      </c>
      <c r="B43" s="3"/>
      <c r="C43" s="22">
        <v>56000</v>
      </c>
      <c r="D43" s="22"/>
      <c r="E43" s="23">
        <v>762300</v>
      </c>
      <c r="F43" s="24">
        <v>354071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>
        <v>265554</v>
      </c>
      <c r="Y43" s="24">
        <v>-265554</v>
      </c>
      <c r="Z43" s="6">
        <v>-100</v>
      </c>
      <c r="AA43" s="22">
        <v>354071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18714980</v>
      </c>
      <c r="D46" s="22"/>
      <c r="E46" s="23">
        <v>21881123</v>
      </c>
      <c r="F46" s="24">
        <v>21586420</v>
      </c>
      <c r="G46" s="24">
        <v>1256013</v>
      </c>
      <c r="H46" s="24">
        <v>1549507</v>
      </c>
      <c r="I46" s="24">
        <v>401559</v>
      </c>
      <c r="J46" s="24">
        <v>3207079</v>
      </c>
      <c r="K46" s="24">
        <v>2579836</v>
      </c>
      <c r="L46" s="24">
        <v>1489545</v>
      </c>
      <c r="M46" s="24">
        <v>1587479</v>
      </c>
      <c r="N46" s="24">
        <v>5656860</v>
      </c>
      <c r="O46" s="24">
        <v>1532610</v>
      </c>
      <c r="P46" s="24">
        <v>1422975</v>
      </c>
      <c r="Q46" s="24">
        <v>1680114</v>
      </c>
      <c r="R46" s="24">
        <v>4635699</v>
      </c>
      <c r="S46" s="24"/>
      <c r="T46" s="24"/>
      <c r="U46" s="24"/>
      <c r="V46" s="24"/>
      <c r="W46" s="24">
        <v>13499638</v>
      </c>
      <c r="X46" s="24">
        <v>16039839</v>
      </c>
      <c r="Y46" s="24">
        <v>-2540201</v>
      </c>
      <c r="Z46" s="6">
        <v>-15.84</v>
      </c>
      <c r="AA46" s="22">
        <v>21586420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289755373</v>
      </c>
      <c r="D48" s="40">
        <f>+D28+D32+D38+D42+D47</f>
        <v>0</v>
      </c>
      <c r="E48" s="41">
        <f t="shared" si="9"/>
        <v>341393708</v>
      </c>
      <c r="F48" s="42">
        <f t="shared" si="9"/>
        <v>314185318</v>
      </c>
      <c r="G48" s="42">
        <f t="shared" si="9"/>
        <v>13285627</v>
      </c>
      <c r="H48" s="42">
        <f t="shared" si="9"/>
        <v>16098019</v>
      </c>
      <c r="I48" s="42">
        <f t="shared" si="9"/>
        <v>9052994</v>
      </c>
      <c r="J48" s="42">
        <f t="shared" si="9"/>
        <v>38436640</v>
      </c>
      <c r="K48" s="42">
        <f t="shared" si="9"/>
        <v>21987000</v>
      </c>
      <c r="L48" s="42">
        <f t="shared" si="9"/>
        <v>14893660</v>
      </c>
      <c r="M48" s="42">
        <f t="shared" si="9"/>
        <v>15916968</v>
      </c>
      <c r="N48" s="42">
        <f t="shared" si="9"/>
        <v>52797628</v>
      </c>
      <c r="O48" s="42">
        <f t="shared" si="9"/>
        <v>13765203</v>
      </c>
      <c r="P48" s="42">
        <f t="shared" si="9"/>
        <v>12453533</v>
      </c>
      <c r="Q48" s="42">
        <f t="shared" si="9"/>
        <v>15054545</v>
      </c>
      <c r="R48" s="42">
        <f t="shared" si="9"/>
        <v>41273281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132507549</v>
      </c>
      <c r="X48" s="42">
        <f t="shared" si="9"/>
        <v>223765588</v>
      </c>
      <c r="Y48" s="42">
        <f t="shared" si="9"/>
        <v>-91258039</v>
      </c>
      <c r="Z48" s="43">
        <f>+IF(X48&lt;&gt;0,+(Y48/X48)*100,0)</f>
        <v>-40.782874532075056</v>
      </c>
      <c r="AA48" s="40">
        <f>+AA28+AA32+AA38+AA42+AA47</f>
        <v>314185318</v>
      </c>
    </row>
    <row r="49" spans="1:27" ht="12.75">
      <c r="A49" s="14" t="s">
        <v>96</v>
      </c>
      <c r="B49" s="15"/>
      <c r="C49" s="44">
        <f aca="true" t="shared" si="10" ref="C49:Y49">+C25-C48</f>
        <v>-27284779</v>
      </c>
      <c r="D49" s="44">
        <f>+D25-D48</f>
        <v>0</v>
      </c>
      <c r="E49" s="45">
        <f t="shared" si="10"/>
        <v>-56690316</v>
      </c>
      <c r="F49" s="46">
        <f t="shared" si="10"/>
        <v>-29205894</v>
      </c>
      <c r="G49" s="46">
        <f t="shared" si="10"/>
        <v>84308544</v>
      </c>
      <c r="H49" s="46">
        <f t="shared" si="10"/>
        <v>-7718231</v>
      </c>
      <c r="I49" s="46">
        <f t="shared" si="10"/>
        <v>6887588</v>
      </c>
      <c r="J49" s="46">
        <f t="shared" si="10"/>
        <v>83477901</v>
      </c>
      <c r="K49" s="46">
        <f t="shared" si="10"/>
        <v>-12913603</v>
      </c>
      <c r="L49" s="46">
        <f t="shared" si="10"/>
        <v>-1442831</v>
      </c>
      <c r="M49" s="46">
        <f t="shared" si="10"/>
        <v>54921997</v>
      </c>
      <c r="N49" s="46">
        <f t="shared" si="10"/>
        <v>40565563</v>
      </c>
      <c r="O49" s="46">
        <f t="shared" si="10"/>
        <v>-12033819</v>
      </c>
      <c r="P49" s="46">
        <f t="shared" si="10"/>
        <v>-8989686</v>
      </c>
      <c r="Q49" s="46">
        <f t="shared" si="10"/>
        <v>33473622</v>
      </c>
      <c r="R49" s="46">
        <f t="shared" si="10"/>
        <v>12450117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136493581</v>
      </c>
      <c r="X49" s="46">
        <f>IF(F25=F48,0,X25-X48)</f>
        <v>-10131476</v>
      </c>
      <c r="Y49" s="46">
        <f t="shared" si="10"/>
        <v>146625057</v>
      </c>
      <c r="Z49" s="47">
        <f>+IF(X49&lt;&gt;0,+(Y49/X49)*100,0)</f>
        <v>-1447.2230600950936</v>
      </c>
      <c r="AA49" s="44">
        <f>+AA25-AA48</f>
        <v>-29205894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629310303</v>
      </c>
      <c r="D5" s="19">
        <f>SUM(D6:D8)</f>
        <v>0</v>
      </c>
      <c r="E5" s="20">
        <f t="shared" si="0"/>
        <v>672170265</v>
      </c>
      <c r="F5" s="21">
        <f t="shared" si="0"/>
        <v>675097397</v>
      </c>
      <c r="G5" s="21">
        <f t="shared" si="0"/>
        <v>384893446</v>
      </c>
      <c r="H5" s="21">
        <f t="shared" si="0"/>
        <v>5710009</v>
      </c>
      <c r="I5" s="21">
        <f t="shared" si="0"/>
        <v>6373323</v>
      </c>
      <c r="J5" s="21">
        <f t="shared" si="0"/>
        <v>396976778</v>
      </c>
      <c r="K5" s="21">
        <f t="shared" si="0"/>
        <v>7180364</v>
      </c>
      <c r="L5" s="21">
        <f t="shared" si="0"/>
        <v>8322427</v>
      </c>
      <c r="M5" s="21">
        <f t="shared" si="0"/>
        <v>115203414</v>
      </c>
      <c r="N5" s="21">
        <f t="shared" si="0"/>
        <v>130706205</v>
      </c>
      <c r="O5" s="21">
        <f t="shared" si="0"/>
        <v>8015069</v>
      </c>
      <c r="P5" s="21">
        <f t="shared" si="0"/>
        <v>1344548</v>
      </c>
      <c r="Q5" s="21">
        <f t="shared" si="0"/>
        <v>88902410</v>
      </c>
      <c r="R5" s="21">
        <f t="shared" si="0"/>
        <v>98262027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625945010</v>
      </c>
      <c r="X5" s="21">
        <f t="shared" si="0"/>
        <v>626868803</v>
      </c>
      <c r="Y5" s="21">
        <f t="shared" si="0"/>
        <v>-923793</v>
      </c>
      <c r="Z5" s="4">
        <f>+IF(X5&lt;&gt;0,+(Y5/X5)*100,0)</f>
        <v>-0.14736624243845167</v>
      </c>
      <c r="AA5" s="19">
        <f>SUM(AA6:AA8)</f>
        <v>675097397</v>
      </c>
    </row>
    <row r="6" spans="1:27" ht="12.75">
      <c r="A6" s="5" t="s">
        <v>32</v>
      </c>
      <c r="B6" s="3"/>
      <c r="C6" s="22">
        <v>50219</v>
      </c>
      <c r="D6" s="22"/>
      <c r="E6" s="23">
        <v>481032</v>
      </c>
      <c r="F6" s="24">
        <v>100032</v>
      </c>
      <c r="G6" s="24">
        <v>5725066</v>
      </c>
      <c r="H6" s="24">
        <v>2528</v>
      </c>
      <c r="I6" s="24">
        <v>20501</v>
      </c>
      <c r="J6" s="24">
        <v>5748095</v>
      </c>
      <c r="K6" s="24">
        <v>2571</v>
      </c>
      <c r="L6" s="24">
        <v>2192</v>
      </c>
      <c r="M6" s="24">
        <v>15289</v>
      </c>
      <c r="N6" s="24">
        <v>20052</v>
      </c>
      <c r="O6" s="24">
        <v>5076</v>
      </c>
      <c r="P6" s="24">
        <v>13789</v>
      </c>
      <c r="Q6" s="24">
        <v>102204</v>
      </c>
      <c r="R6" s="24">
        <v>121069</v>
      </c>
      <c r="S6" s="24"/>
      <c r="T6" s="24"/>
      <c r="U6" s="24"/>
      <c r="V6" s="24"/>
      <c r="W6" s="24">
        <v>5889216</v>
      </c>
      <c r="X6" s="24">
        <v>75024</v>
      </c>
      <c r="Y6" s="24">
        <v>5814192</v>
      </c>
      <c r="Z6" s="6">
        <v>7749.78</v>
      </c>
      <c r="AA6" s="22">
        <v>100032</v>
      </c>
    </row>
    <row r="7" spans="1:27" ht="12.75">
      <c r="A7" s="5" t="s">
        <v>33</v>
      </c>
      <c r="B7" s="3"/>
      <c r="C7" s="25">
        <v>629260084</v>
      </c>
      <c r="D7" s="25"/>
      <c r="E7" s="26">
        <v>671689233</v>
      </c>
      <c r="F7" s="27">
        <v>674997365</v>
      </c>
      <c r="G7" s="27">
        <v>378874255</v>
      </c>
      <c r="H7" s="27">
        <v>5707481</v>
      </c>
      <c r="I7" s="27">
        <v>6352822</v>
      </c>
      <c r="J7" s="27">
        <v>390934558</v>
      </c>
      <c r="K7" s="27">
        <v>7177793</v>
      </c>
      <c r="L7" s="27">
        <v>8320235</v>
      </c>
      <c r="M7" s="27">
        <v>115188125</v>
      </c>
      <c r="N7" s="27">
        <v>130686153</v>
      </c>
      <c r="O7" s="27">
        <v>8009993</v>
      </c>
      <c r="P7" s="27">
        <v>1330759</v>
      </c>
      <c r="Q7" s="27">
        <v>88800206</v>
      </c>
      <c r="R7" s="27">
        <v>98140958</v>
      </c>
      <c r="S7" s="27"/>
      <c r="T7" s="27"/>
      <c r="U7" s="27"/>
      <c r="V7" s="27"/>
      <c r="W7" s="27">
        <v>619761669</v>
      </c>
      <c r="X7" s="27">
        <v>626793779</v>
      </c>
      <c r="Y7" s="27">
        <v>-7032110</v>
      </c>
      <c r="Z7" s="7">
        <v>-1.12</v>
      </c>
      <c r="AA7" s="25">
        <v>674997365</v>
      </c>
    </row>
    <row r="8" spans="1:27" ht="12.75">
      <c r="A8" s="5" t="s">
        <v>34</v>
      </c>
      <c r="B8" s="3"/>
      <c r="C8" s="22"/>
      <c r="D8" s="22"/>
      <c r="E8" s="23"/>
      <c r="F8" s="24"/>
      <c r="G8" s="24">
        <v>294125</v>
      </c>
      <c r="H8" s="24"/>
      <c r="I8" s="24"/>
      <c r="J8" s="24">
        <v>294125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294125</v>
      </c>
      <c r="X8" s="24"/>
      <c r="Y8" s="24">
        <v>294125</v>
      </c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24860238</v>
      </c>
      <c r="D9" s="19">
        <f>SUM(D10:D14)</f>
        <v>0</v>
      </c>
      <c r="E9" s="20">
        <f t="shared" si="1"/>
        <v>121293260</v>
      </c>
      <c r="F9" s="21">
        <f t="shared" si="1"/>
        <v>77491606</v>
      </c>
      <c r="G9" s="21">
        <f t="shared" si="1"/>
        <v>23023349</v>
      </c>
      <c r="H9" s="21">
        <f t="shared" si="1"/>
        <v>145073</v>
      </c>
      <c r="I9" s="21">
        <f t="shared" si="1"/>
        <v>4958860</v>
      </c>
      <c r="J9" s="21">
        <f t="shared" si="1"/>
        <v>28127282</v>
      </c>
      <c r="K9" s="21">
        <f t="shared" si="1"/>
        <v>75028</v>
      </c>
      <c r="L9" s="21">
        <f t="shared" si="1"/>
        <v>1777084</v>
      </c>
      <c r="M9" s="21">
        <f t="shared" si="1"/>
        <v>179846</v>
      </c>
      <c r="N9" s="21">
        <f t="shared" si="1"/>
        <v>2031958</v>
      </c>
      <c r="O9" s="21">
        <f t="shared" si="1"/>
        <v>207141</v>
      </c>
      <c r="P9" s="21">
        <f t="shared" si="1"/>
        <v>118904</v>
      </c>
      <c r="Q9" s="21">
        <f t="shared" si="1"/>
        <v>3167520</v>
      </c>
      <c r="R9" s="21">
        <f t="shared" si="1"/>
        <v>3493565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33652805</v>
      </c>
      <c r="X9" s="21">
        <f t="shared" si="1"/>
        <v>60873520</v>
      </c>
      <c r="Y9" s="21">
        <f t="shared" si="1"/>
        <v>-27220715</v>
      </c>
      <c r="Z9" s="4">
        <f>+IF(X9&lt;&gt;0,+(Y9/X9)*100,0)</f>
        <v>-44.716840754403556</v>
      </c>
      <c r="AA9" s="19">
        <f>SUM(AA10:AA14)</f>
        <v>77491606</v>
      </c>
    </row>
    <row r="10" spans="1:27" ht="12.75">
      <c r="A10" s="5" t="s">
        <v>36</v>
      </c>
      <c r="B10" s="3"/>
      <c r="C10" s="22">
        <v>2281157</v>
      </c>
      <c r="D10" s="22"/>
      <c r="E10" s="23">
        <v>2514972</v>
      </c>
      <c r="F10" s="24">
        <v>2555265</v>
      </c>
      <c r="G10" s="24">
        <v>1348846</v>
      </c>
      <c r="H10" s="24">
        <v>41116</v>
      </c>
      <c r="I10" s="24">
        <v>44092</v>
      </c>
      <c r="J10" s="24">
        <v>1434054</v>
      </c>
      <c r="K10" s="24">
        <v>42094</v>
      </c>
      <c r="L10" s="24">
        <v>71388</v>
      </c>
      <c r="M10" s="24">
        <v>21956</v>
      </c>
      <c r="N10" s="24">
        <v>135438</v>
      </c>
      <c r="O10" s="24">
        <v>47441</v>
      </c>
      <c r="P10" s="24">
        <v>45483</v>
      </c>
      <c r="Q10" s="24">
        <v>42433</v>
      </c>
      <c r="R10" s="24">
        <v>135357</v>
      </c>
      <c r="S10" s="24"/>
      <c r="T10" s="24"/>
      <c r="U10" s="24"/>
      <c r="V10" s="24"/>
      <c r="W10" s="24">
        <v>1704849</v>
      </c>
      <c r="X10" s="24">
        <v>2380024</v>
      </c>
      <c r="Y10" s="24">
        <v>-675175</v>
      </c>
      <c r="Z10" s="6">
        <v>-28.37</v>
      </c>
      <c r="AA10" s="22">
        <v>2555265</v>
      </c>
    </row>
    <row r="11" spans="1:27" ht="12.75">
      <c r="A11" s="5" t="s">
        <v>37</v>
      </c>
      <c r="B11" s="3"/>
      <c r="C11" s="22">
        <v>94641</v>
      </c>
      <c r="D11" s="22"/>
      <c r="E11" s="23">
        <v>84425</v>
      </c>
      <c r="F11" s="24">
        <v>134425</v>
      </c>
      <c r="G11" s="24">
        <v>1131230</v>
      </c>
      <c r="H11" s="24"/>
      <c r="I11" s="24">
        <v>3802</v>
      </c>
      <c r="J11" s="24">
        <v>1135032</v>
      </c>
      <c r="K11" s="24"/>
      <c r="L11" s="24">
        <v>7356</v>
      </c>
      <c r="M11" s="24">
        <v>95026</v>
      </c>
      <c r="N11" s="24">
        <v>102382</v>
      </c>
      <c r="O11" s="24">
        <v>23152</v>
      </c>
      <c r="P11" s="24">
        <v>5830</v>
      </c>
      <c r="Q11" s="24">
        <v>1220</v>
      </c>
      <c r="R11" s="24">
        <v>30202</v>
      </c>
      <c r="S11" s="24"/>
      <c r="T11" s="24"/>
      <c r="U11" s="24"/>
      <c r="V11" s="24"/>
      <c r="W11" s="24">
        <v>1267616</v>
      </c>
      <c r="X11" s="24">
        <v>100800</v>
      </c>
      <c r="Y11" s="24">
        <v>1166816</v>
      </c>
      <c r="Z11" s="6">
        <v>1157.56</v>
      </c>
      <c r="AA11" s="22">
        <v>134425</v>
      </c>
    </row>
    <row r="12" spans="1:27" ht="12.75">
      <c r="A12" s="5" t="s">
        <v>38</v>
      </c>
      <c r="B12" s="3"/>
      <c r="C12" s="22">
        <v>10083496</v>
      </c>
      <c r="D12" s="22"/>
      <c r="E12" s="23">
        <v>15097790</v>
      </c>
      <c r="F12" s="24">
        <v>15097790</v>
      </c>
      <c r="G12" s="24">
        <v>17688121</v>
      </c>
      <c r="H12" s="24">
        <v>103957</v>
      </c>
      <c r="I12" s="24">
        <v>86439</v>
      </c>
      <c r="J12" s="24">
        <v>17878517</v>
      </c>
      <c r="K12" s="24">
        <v>32934</v>
      </c>
      <c r="L12" s="24">
        <v>22563</v>
      </c>
      <c r="M12" s="24">
        <v>62864</v>
      </c>
      <c r="N12" s="24">
        <v>118361</v>
      </c>
      <c r="O12" s="24">
        <v>136548</v>
      </c>
      <c r="P12" s="24">
        <v>67591</v>
      </c>
      <c r="Q12" s="24">
        <v>89928</v>
      </c>
      <c r="R12" s="24">
        <v>294067</v>
      </c>
      <c r="S12" s="24"/>
      <c r="T12" s="24"/>
      <c r="U12" s="24"/>
      <c r="V12" s="24"/>
      <c r="W12" s="24">
        <v>18290945</v>
      </c>
      <c r="X12" s="24">
        <v>13614600</v>
      </c>
      <c r="Y12" s="24">
        <v>4676345</v>
      </c>
      <c r="Z12" s="6">
        <v>34.35</v>
      </c>
      <c r="AA12" s="22">
        <v>15097790</v>
      </c>
    </row>
    <row r="13" spans="1:27" ht="12.75">
      <c r="A13" s="5" t="s">
        <v>39</v>
      </c>
      <c r="B13" s="3"/>
      <c r="C13" s="22">
        <v>12400944</v>
      </c>
      <c r="D13" s="22"/>
      <c r="E13" s="23">
        <v>103596073</v>
      </c>
      <c r="F13" s="24">
        <v>59704126</v>
      </c>
      <c r="G13" s="24">
        <v>2855152</v>
      </c>
      <c r="H13" s="24"/>
      <c r="I13" s="24">
        <v>4824527</v>
      </c>
      <c r="J13" s="24">
        <v>7679679</v>
      </c>
      <c r="K13" s="24"/>
      <c r="L13" s="24">
        <v>1675777</v>
      </c>
      <c r="M13" s="24"/>
      <c r="N13" s="24">
        <v>1675777</v>
      </c>
      <c r="O13" s="24"/>
      <c r="P13" s="24"/>
      <c r="Q13" s="24">
        <v>3033939</v>
      </c>
      <c r="R13" s="24">
        <v>3033939</v>
      </c>
      <c r="S13" s="24"/>
      <c r="T13" s="24"/>
      <c r="U13" s="24"/>
      <c r="V13" s="24"/>
      <c r="W13" s="24">
        <v>12389395</v>
      </c>
      <c r="X13" s="24">
        <v>44778096</v>
      </c>
      <c r="Y13" s="24">
        <v>-32388701</v>
      </c>
      <c r="Z13" s="6">
        <v>-72.33</v>
      </c>
      <c r="AA13" s="22">
        <v>59704126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96070583</v>
      </c>
      <c r="D15" s="19">
        <f>SUM(D16:D18)</f>
        <v>0</v>
      </c>
      <c r="E15" s="20">
        <f t="shared" si="2"/>
        <v>146340403</v>
      </c>
      <c r="F15" s="21">
        <f t="shared" si="2"/>
        <v>154343389</v>
      </c>
      <c r="G15" s="21">
        <f t="shared" si="2"/>
        <v>7083822</v>
      </c>
      <c r="H15" s="21">
        <f t="shared" si="2"/>
        <v>15106990</v>
      </c>
      <c r="I15" s="21">
        <f t="shared" si="2"/>
        <v>1810111</v>
      </c>
      <c r="J15" s="21">
        <f t="shared" si="2"/>
        <v>24000923</v>
      </c>
      <c r="K15" s="21">
        <f t="shared" si="2"/>
        <v>14155476</v>
      </c>
      <c r="L15" s="21">
        <f t="shared" si="2"/>
        <v>21144586</v>
      </c>
      <c r="M15" s="21">
        <f t="shared" si="2"/>
        <v>16666215</v>
      </c>
      <c r="N15" s="21">
        <f t="shared" si="2"/>
        <v>51966277</v>
      </c>
      <c r="O15" s="21">
        <f t="shared" si="2"/>
        <v>1400472</v>
      </c>
      <c r="P15" s="21">
        <f t="shared" si="2"/>
        <v>5430844</v>
      </c>
      <c r="Q15" s="21">
        <f t="shared" si="2"/>
        <v>34790036</v>
      </c>
      <c r="R15" s="21">
        <f t="shared" si="2"/>
        <v>41621352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117588552</v>
      </c>
      <c r="X15" s="21">
        <f t="shared" si="2"/>
        <v>115715979</v>
      </c>
      <c r="Y15" s="21">
        <f t="shared" si="2"/>
        <v>1872573</v>
      </c>
      <c r="Z15" s="4">
        <f>+IF(X15&lt;&gt;0,+(Y15/X15)*100,0)</f>
        <v>1.6182492825817945</v>
      </c>
      <c r="AA15" s="19">
        <f>SUM(AA16:AA18)</f>
        <v>154343389</v>
      </c>
    </row>
    <row r="16" spans="1:27" ht="12.75">
      <c r="A16" s="5" t="s">
        <v>42</v>
      </c>
      <c r="B16" s="3"/>
      <c r="C16" s="22">
        <v>82286127</v>
      </c>
      <c r="D16" s="22"/>
      <c r="E16" s="23">
        <v>12831014</v>
      </c>
      <c r="F16" s="24">
        <v>15834000</v>
      </c>
      <c r="G16" s="24">
        <v>1992503</v>
      </c>
      <c r="H16" s="24">
        <v>14050923</v>
      </c>
      <c r="I16" s="24">
        <v>703696</v>
      </c>
      <c r="J16" s="24">
        <v>16747122</v>
      </c>
      <c r="K16" s="24">
        <v>8856090</v>
      </c>
      <c r="L16" s="24">
        <v>20210266</v>
      </c>
      <c r="M16" s="24">
        <v>15844684</v>
      </c>
      <c r="N16" s="24">
        <v>44911040</v>
      </c>
      <c r="O16" s="24">
        <v>484353</v>
      </c>
      <c r="P16" s="24">
        <v>832831</v>
      </c>
      <c r="Q16" s="24">
        <v>30537672</v>
      </c>
      <c r="R16" s="24">
        <v>31854856</v>
      </c>
      <c r="S16" s="24"/>
      <c r="T16" s="24"/>
      <c r="U16" s="24"/>
      <c r="V16" s="24"/>
      <c r="W16" s="24">
        <v>93513018</v>
      </c>
      <c r="X16" s="24">
        <v>11871666</v>
      </c>
      <c r="Y16" s="24">
        <v>81641352</v>
      </c>
      <c r="Z16" s="6">
        <v>687.7</v>
      </c>
      <c r="AA16" s="22">
        <v>15834000</v>
      </c>
    </row>
    <row r="17" spans="1:27" ht="12.75">
      <c r="A17" s="5" t="s">
        <v>43</v>
      </c>
      <c r="B17" s="3"/>
      <c r="C17" s="22">
        <v>13784456</v>
      </c>
      <c r="D17" s="22"/>
      <c r="E17" s="23">
        <v>133509389</v>
      </c>
      <c r="F17" s="24">
        <v>138509389</v>
      </c>
      <c r="G17" s="24">
        <v>4744265</v>
      </c>
      <c r="H17" s="24">
        <v>1056067</v>
      </c>
      <c r="I17" s="24">
        <v>1106415</v>
      </c>
      <c r="J17" s="24">
        <v>6906747</v>
      </c>
      <c r="K17" s="24">
        <v>5299386</v>
      </c>
      <c r="L17" s="24">
        <v>934320</v>
      </c>
      <c r="M17" s="24">
        <v>821531</v>
      </c>
      <c r="N17" s="24">
        <v>7055237</v>
      </c>
      <c r="O17" s="24">
        <v>916119</v>
      </c>
      <c r="P17" s="24">
        <v>4598013</v>
      </c>
      <c r="Q17" s="24">
        <v>4252364</v>
      </c>
      <c r="R17" s="24">
        <v>9766496</v>
      </c>
      <c r="S17" s="24"/>
      <c r="T17" s="24"/>
      <c r="U17" s="24"/>
      <c r="V17" s="24"/>
      <c r="W17" s="24">
        <v>23728480</v>
      </c>
      <c r="X17" s="24">
        <v>103844313</v>
      </c>
      <c r="Y17" s="24">
        <v>-80115833</v>
      </c>
      <c r="Z17" s="6">
        <v>-77.15</v>
      </c>
      <c r="AA17" s="22">
        <v>138509389</v>
      </c>
    </row>
    <row r="18" spans="1:27" ht="12.75">
      <c r="A18" s="5" t="s">
        <v>44</v>
      </c>
      <c r="B18" s="3"/>
      <c r="C18" s="22"/>
      <c r="D18" s="22"/>
      <c r="E18" s="23"/>
      <c r="F18" s="24"/>
      <c r="G18" s="24">
        <v>347054</v>
      </c>
      <c r="H18" s="24"/>
      <c r="I18" s="24"/>
      <c r="J18" s="24">
        <v>347054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347054</v>
      </c>
      <c r="X18" s="24"/>
      <c r="Y18" s="24">
        <v>347054</v>
      </c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444934178</v>
      </c>
      <c r="D19" s="19">
        <f>SUM(D20:D23)</f>
        <v>0</v>
      </c>
      <c r="E19" s="20">
        <f t="shared" si="3"/>
        <v>559890988</v>
      </c>
      <c r="F19" s="21">
        <f t="shared" si="3"/>
        <v>650535840</v>
      </c>
      <c r="G19" s="21">
        <f t="shared" si="3"/>
        <v>97190454</v>
      </c>
      <c r="H19" s="21">
        <f t="shared" si="3"/>
        <v>42082047</v>
      </c>
      <c r="I19" s="21">
        <f t="shared" si="3"/>
        <v>41331491</v>
      </c>
      <c r="J19" s="21">
        <f t="shared" si="3"/>
        <v>180603992</v>
      </c>
      <c r="K19" s="21">
        <f t="shared" si="3"/>
        <v>39888874</v>
      </c>
      <c r="L19" s="21">
        <f t="shared" si="3"/>
        <v>38657211</v>
      </c>
      <c r="M19" s="21">
        <f t="shared" si="3"/>
        <v>42116804</v>
      </c>
      <c r="N19" s="21">
        <f t="shared" si="3"/>
        <v>120662889</v>
      </c>
      <c r="O19" s="21">
        <f t="shared" si="3"/>
        <v>31863913</v>
      </c>
      <c r="P19" s="21">
        <f t="shared" si="3"/>
        <v>36571653</v>
      </c>
      <c r="Q19" s="21">
        <f t="shared" si="3"/>
        <v>40158654</v>
      </c>
      <c r="R19" s="21">
        <f t="shared" si="3"/>
        <v>108594220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409861101</v>
      </c>
      <c r="X19" s="21">
        <f t="shared" si="3"/>
        <v>467293660</v>
      </c>
      <c r="Y19" s="21">
        <f t="shared" si="3"/>
        <v>-57432559</v>
      </c>
      <c r="Z19" s="4">
        <f>+IF(X19&lt;&gt;0,+(Y19/X19)*100,0)</f>
        <v>-12.290463987891469</v>
      </c>
      <c r="AA19" s="19">
        <f>SUM(AA20:AA23)</f>
        <v>650535840</v>
      </c>
    </row>
    <row r="20" spans="1:27" ht="12.75">
      <c r="A20" s="5" t="s">
        <v>46</v>
      </c>
      <c r="B20" s="3"/>
      <c r="C20" s="22">
        <v>395761777</v>
      </c>
      <c r="D20" s="22"/>
      <c r="E20" s="23">
        <v>500440876</v>
      </c>
      <c r="F20" s="24">
        <v>592871307</v>
      </c>
      <c r="G20" s="24">
        <v>43054242</v>
      </c>
      <c r="H20" s="24">
        <v>41663659</v>
      </c>
      <c r="I20" s="24">
        <v>41319800</v>
      </c>
      <c r="J20" s="24">
        <v>126037701</v>
      </c>
      <c r="K20" s="24">
        <v>38934969</v>
      </c>
      <c r="L20" s="24">
        <v>38117475</v>
      </c>
      <c r="M20" s="24">
        <v>41490048</v>
      </c>
      <c r="N20" s="24">
        <v>118542492</v>
      </c>
      <c r="O20" s="24">
        <v>31282094</v>
      </c>
      <c r="P20" s="24">
        <v>36035473</v>
      </c>
      <c r="Q20" s="24">
        <v>39218626</v>
      </c>
      <c r="R20" s="24">
        <v>106536193</v>
      </c>
      <c r="S20" s="24"/>
      <c r="T20" s="24"/>
      <c r="U20" s="24"/>
      <c r="V20" s="24"/>
      <c r="W20" s="24">
        <v>351116386</v>
      </c>
      <c r="X20" s="24">
        <v>424046761</v>
      </c>
      <c r="Y20" s="24">
        <v>-72930375</v>
      </c>
      <c r="Z20" s="6">
        <v>-17.2</v>
      </c>
      <c r="AA20" s="22">
        <v>592871307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>
        <v>252800</v>
      </c>
      <c r="H22" s="27"/>
      <c r="I22" s="27"/>
      <c r="J22" s="27">
        <v>252800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252800</v>
      </c>
      <c r="X22" s="27"/>
      <c r="Y22" s="27">
        <v>252800</v>
      </c>
      <c r="Z22" s="7"/>
      <c r="AA22" s="25"/>
    </row>
    <row r="23" spans="1:27" ht="12.75">
      <c r="A23" s="5" t="s">
        <v>49</v>
      </c>
      <c r="B23" s="3"/>
      <c r="C23" s="22">
        <v>49172401</v>
      </c>
      <c r="D23" s="22"/>
      <c r="E23" s="23">
        <v>59450112</v>
      </c>
      <c r="F23" s="24">
        <v>57664533</v>
      </c>
      <c r="G23" s="24">
        <v>53883412</v>
      </c>
      <c r="H23" s="24">
        <v>418388</v>
      </c>
      <c r="I23" s="24">
        <v>11691</v>
      </c>
      <c r="J23" s="24">
        <v>54313491</v>
      </c>
      <c r="K23" s="24">
        <v>953905</v>
      </c>
      <c r="L23" s="24">
        <v>539736</v>
      </c>
      <c r="M23" s="24">
        <v>626756</v>
      </c>
      <c r="N23" s="24">
        <v>2120397</v>
      </c>
      <c r="O23" s="24">
        <v>581819</v>
      </c>
      <c r="P23" s="24">
        <v>536180</v>
      </c>
      <c r="Q23" s="24">
        <v>940028</v>
      </c>
      <c r="R23" s="24">
        <v>2058027</v>
      </c>
      <c r="S23" s="24"/>
      <c r="T23" s="24"/>
      <c r="U23" s="24"/>
      <c r="V23" s="24"/>
      <c r="W23" s="24">
        <v>58491915</v>
      </c>
      <c r="X23" s="24">
        <v>43246899</v>
      </c>
      <c r="Y23" s="24">
        <v>15245016</v>
      </c>
      <c r="Z23" s="6">
        <v>35.25</v>
      </c>
      <c r="AA23" s="22">
        <v>57664533</v>
      </c>
    </row>
    <row r="24" spans="1:27" ht="12.75">
      <c r="A24" s="2" t="s">
        <v>50</v>
      </c>
      <c r="B24" s="8" t="s">
        <v>51</v>
      </c>
      <c r="C24" s="19">
        <v>220642</v>
      </c>
      <c r="D24" s="19"/>
      <c r="E24" s="20">
        <v>456744</v>
      </c>
      <c r="F24" s="21">
        <v>456744</v>
      </c>
      <c r="G24" s="21">
        <v>132123</v>
      </c>
      <c r="H24" s="21">
        <v>122134</v>
      </c>
      <c r="I24" s="21">
        <v>79465</v>
      </c>
      <c r="J24" s="21">
        <v>333722</v>
      </c>
      <c r="K24" s="21">
        <v>98427</v>
      </c>
      <c r="L24" s="21">
        <v>30618</v>
      </c>
      <c r="M24" s="21">
        <v>25296</v>
      </c>
      <c r="N24" s="21">
        <v>154341</v>
      </c>
      <c r="O24" s="21">
        <v>49449</v>
      </c>
      <c r="P24" s="21">
        <v>65534</v>
      </c>
      <c r="Q24" s="21">
        <v>45160</v>
      </c>
      <c r="R24" s="21">
        <v>160143</v>
      </c>
      <c r="S24" s="21"/>
      <c r="T24" s="21"/>
      <c r="U24" s="21"/>
      <c r="V24" s="21"/>
      <c r="W24" s="21">
        <v>648206</v>
      </c>
      <c r="X24" s="21">
        <v>342423</v>
      </c>
      <c r="Y24" s="21">
        <v>305783</v>
      </c>
      <c r="Z24" s="4">
        <v>89.3</v>
      </c>
      <c r="AA24" s="19">
        <v>456744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1195395944</v>
      </c>
      <c r="D25" s="40">
        <f>+D5+D9+D15+D19+D24</f>
        <v>0</v>
      </c>
      <c r="E25" s="41">
        <f t="shared" si="4"/>
        <v>1500151660</v>
      </c>
      <c r="F25" s="42">
        <f t="shared" si="4"/>
        <v>1557924976</v>
      </c>
      <c r="G25" s="42">
        <f t="shared" si="4"/>
        <v>512323194</v>
      </c>
      <c r="H25" s="42">
        <f t="shared" si="4"/>
        <v>63166253</v>
      </c>
      <c r="I25" s="42">
        <f t="shared" si="4"/>
        <v>54553250</v>
      </c>
      <c r="J25" s="42">
        <f t="shared" si="4"/>
        <v>630042697</v>
      </c>
      <c r="K25" s="42">
        <f t="shared" si="4"/>
        <v>61398169</v>
      </c>
      <c r="L25" s="42">
        <f t="shared" si="4"/>
        <v>69931926</v>
      </c>
      <c r="M25" s="42">
        <f t="shared" si="4"/>
        <v>174191575</v>
      </c>
      <c r="N25" s="42">
        <f t="shared" si="4"/>
        <v>305521670</v>
      </c>
      <c r="O25" s="42">
        <f t="shared" si="4"/>
        <v>41536044</v>
      </c>
      <c r="P25" s="42">
        <f t="shared" si="4"/>
        <v>43531483</v>
      </c>
      <c r="Q25" s="42">
        <f t="shared" si="4"/>
        <v>167063780</v>
      </c>
      <c r="R25" s="42">
        <f t="shared" si="4"/>
        <v>252131307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1187695674</v>
      </c>
      <c r="X25" s="42">
        <f t="shared" si="4"/>
        <v>1271094385</v>
      </c>
      <c r="Y25" s="42">
        <f t="shared" si="4"/>
        <v>-83398711</v>
      </c>
      <c r="Z25" s="43">
        <f>+IF(X25&lt;&gt;0,+(Y25/X25)*100,0)</f>
        <v>-6.561173740060224</v>
      </c>
      <c r="AA25" s="40">
        <f>+AA5+AA9+AA15+AA19+AA24</f>
        <v>1557924976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491037138</v>
      </c>
      <c r="D28" s="19">
        <f>SUM(D29:D31)</f>
        <v>0</v>
      </c>
      <c r="E28" s="20">
        <f t="shared" si="5"/>
        <v>493450955</v>
      </c>
      <c r="F28" s="21">
        <f t="shared" si="5"/>
        <v>517981315</v>
      </c>
      <c r="G28" s="21">
        <f t="shared" si="5"/>
        <v>38671036</v>
      </c>
      <c r="H28" s="21">
        <f t="shared" si="5"/>
        <v>24135619</v>
      </c>
      <c r="I28" s="21">
        <f t="shared" si="5"/>
        <v>15200960</v>
      </c>
      <c r="J28" s="21">
        <f t="shared" si="5"/>
        <v>78007615</v>
      </c>
      <c r="K28" s="21">
        <f t="shared" si="5"/>
        <v>39846348</v>
      </c>
      <c r="L28" s="21">
        <f t="shared" si="5"/>
        <v>32576884</v>
      </c>
      <c r="M28" s="21">
        <f t="shared" si="5"/>
        <v>42088363</v>
      </c>
      <c r="N28" s="21">
        <f t="shared" si="5"/>
        <v>114511595</v>
      </c>
      <c r="O28" s="21">
        <f t="shared" si="5"/>
        <v>23865128</v>
      </c>
      <c r="P28" s="21">
        <f t="shared" si="5"/>
        <v>64923014</v>
      </c>
      <c r="Q28" s="21">
        <f t="shared" si="5"/>
        <v>28243997</v>
      </c>
      <c r="R28" s="21">
        <f t="shared" si="5"/>
        <v>117032139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309551349</v>
      </c>
      <c r="X28" s="21">
        <f t="shared" si="5"/>
        <v>388448564</v>
      </c>
      <c r="Y28" s="21">
        <f t="shared" si="5"/>
        <v>-78897215</v>
      </c>
      <c r="Z28" s="4">
        <f>+IF(X28&lt;&gt;0,+(Y28/X28)*100,0)</f>
        <v>-20.31085253284654</v>
      </c>
      <c r="AA28" s="19">
        <f>SUM(AA29:AA31)</f>
        <v>517981315</v>
      </c>
    </row>
    <row r="29" spans="1:27" ht="12.75">
      <c r="A29" s="5" t="s">
        <v>32</v>
      </c>
      <c r="B29" s="3"/>
      <c r="C29" s="22">
        <v>75424106</v>
      </c>
      <c r="D29" s="22"/>
      <c r="E29" s="23">
        <v>82387104</v>
      </c>
      <c r="F29" s="24">
        <v>82583575</v>
      </c>
      <c r="G29" s="24">
        <v>7220675</v>
      </c>
      <c r="H29" s="24">
        <v>5892391</v>
      </c>
      <c r="I29" s="24">
        <v>4374238</v>
      </c>
      <c r="J29" s="24">
        <v>17487304</v>
      </c>
      <c r="K29" s="24">
        <v>6162241</v>
      </c>
      <c r="L29" s="24">
        <v>6514408</v>
      </c>
      <c r="M29" s="24">
        <v>5824858</v>
      </c>
      <c r="N29" s="24">
        <v>18501507</v>
      </c>
      <c r="O29" s="24">
        <v>6000995</v>
      </c>
      <c r="P29" s="24">
        <v>6338064</v>
      </c>
      <c r="Q29" s="24">
        <v>7006304</v>
      </c>
      <c r="R29" s="24">
        <v>19345363</v>
      </c>
      <c r="S29" s="24"/>
      <c r="T29" s="24"/>
      <c r="U29" s="24"/>
      <c r="V29" s="24"/>
      <c r="W29" s="24">
        <v>55334174</v>
      </c>
      <c r="X29" s="24">
        <v>61925049</v>
      </c>
      <c r="Y29" s="24">
        <v>-6590875</v>
      </c>
      <c r="Z29" s="6">
        <v>-10.64</v>
      </c>
      <c r="AA29" s="22">
        <v>82583575</v>
      </c>
    </row>
    <row r="30" spans="1:27" ht="12.75">
      <c r="A30" s="5" t="s">
        <v>33</v>
      </c>
      <c r="B30" s="3"/>
      <c r="C30" s="25">
        <v>411388917</v>
      </c>
      <c r="D30" s="25"/>
      <c r="E30" s="26">
        <v>404288447</v>
      </c>
      <c r="F30" s="27">
        <v>429583641</v>
      </c>
      <c r="G30" s="27">
        <v>31016857</v>
      </c>
      <c r="H30" s="27">
        <v>17881731</v>
      </c>
      <c r="I30" s="27">
        <v>10294657</v>
      </c>
      <c r="J30" s="27">
        <v>59193245</v>
      </c>
      <c r="K30" s="27">
        <v>33177395</v>
      </c>
      <c r="L30" s="27">
        <v>25735633</v>
      </c>
      <c r="M30" s="27">
        <v>35843157</v>
      </c>
      <c r="N30" s="27">
        <v>94756185</v>
      </c>
      <c r="O30" s="27">
        <v>17499182</v>
      </c>
      <c r="P30" s="27">
        <v>58255615</v>
      </c>
      <c r="Q30" s="27">
        <v>20945315</v>
      </c>
      <c r="R30" s="27">
        <v>96700112</v>
      </c>
      <c r="S30" s="27"/>
      <c r="T30" s="27"/>
      <c r="U30" s="27"/>
      <c r="V30" s="27"/>
      <c r="W30" s="27">
        <v>250649542</v>
      </c>
      <c r="X30" s="27">
        <v>322162925</v>
      </c>
      <c r="Y30" s="27">
        <v>-71513383</v>
      </c>
      <c r="Z30" s="7">
        <v>-22.2</v>
      </c>
      <c r="AA30" s="25">
        <v>429583641</v>
      </c>
    </row>
    <row r="31" spans="1:27" ht="12.75">
      <c r="A31" s="5" t="s">
        <v>34</v>
      </c>
      <c r="B31" s="3"/>
      <c r="C31" s="22">
        <v>4224115</v>
      </c>
      <c r="D31" s="22"/>
      <c r="E31" s="23">
        <v>6775404</v>
      </c>
      <c r="F31" s="24">
        <v>5814099</v>
      </c>
      <c r="G31" s="24">
        <v>433504</v>
      </c>
      <c r="H31" s="24">
        <v>361497</v>
      </c>
      <c r="I31" s="24">
        <v>532065</v>
      </c>
      <c r="J31" s="24">
        <v>1327066</v>
      </c>
      <c r="K31" s="24">
        <v>506712</v>
      </c>
      <c r="L31" s="24">
        <v>326843</v>
      </c>
      <c r="M31" s="24">
        <v>420348</v>
      </c>
      <c r="N31" s="24">
        <v>1253903</v>
      </c>
      <c r="O31" s="24">
        <v>364951</v>
      </c>
      <c r="P31" s="24">
        <v>329335</v>
      </c>
      <c r="Q31" s="24">
        <v>292378</v>
      </c>
      <c r="R31" s="24">
        <v>986664</v>
      </c>
      <c r="S31" s="24"/>
      <c r="T31" s="24"/>
      <c r="U31" s="24"/>
      <c r="V31" s="24"/>
      <c r="W31" s="24">
        <v>3567633</v>
      </c>
      <c r="X31" s="24">
        <v>4360590</v>
      </c>
      <c r="Y31" s="24">
        <v>-792957</v>
      </c>
      <c r="Z31" s="6">
        <v>-18.18</v>
      </c>
      <c r="AA31" s="22">
        <v>5814099</v>
      </c>
    </row>
    <row r="32" spans="1:27" ht="12.75">
      <c r="A32" s="2" t="s">
        <v>35</v>
      </c>
      <c r="B32" s="3"/>
      <c r="C32" s="19">
        <f aca="true" t="shared" si="6" ref="C32:Y32">SUM(C33:C37)</f>
        <v>115031253</v>
      </c>
      <c r="D32" s="19">
        <f>SUM(D33:D37)</f>
        <v>0</v>
      </c>
      <c r="E32" s="20">
        <f t="shared" si="6"/>
        <v>141434838</v>
      </c>
      <c r="F32" s="21">
        <f t="shared" si="6"/>
        <v>140734837</v>
      </c>
      <c r="G32" s="21">
        <f t="shared" si="6"/>
        <v>12202970</v>
      </c>
      <c r="H32" s="21">
        <f t="shared" si="6"/>
        <v>11500873</v>
      </c>
      <c r="I32" s="21">
        <f t="shared" si="6"/>
        <v>13941966</v>
      </c>
      <c r="J32" s="21">
        <f t="shared" si="6"/>
        <v>37645809</v>
      </c>
      <c r="K32" s="21">
        <f t="shared" si="6"/>
        <v>12655452</v>
      </c>
      <c r="L32" s="21">
        <f t="shared" si="6"/>
        <v>12311191</v>
      </c>
      <c r="M32" s="21">
        <f t="shared" si="6"/>
        <v>12022370</v>
      </c>
      <c r="N32" s="21">
        <f t="shared" si="6"/>
        <v>36989013</v>
      </c>
      <c r="O32" s="21">
        <f t="shared" si="6"/>
        <v>12764554</v>
      </c>
      <c r="P32" s="21">
        <f t="shared" si="6"/>
        <v>14727056</v>
      </c>
      <c r="Q32" s="21">
        <f t="shared" si="6"/>
        <v>14756896</v>
      </c>
      <c r="R32" s="21">
        <f t="shared" si="6"/>
        <v>42248506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116883328</v>
      </c>
      <c r="X32" s="21">
        <f t="shared" si="6"/>
        <v>105537318</v>
      </c>
      <c r="Y32" s="21">
        <f t="shared" si="6"/>
        <v>11346010</v>
      </c>
      <c r="Z32" s="4">
        <f>+IF(X32&lt;&gt;0,+(Y32/X32)*100,0)</f>
        <v>10.750709052507853</v>
      </c>
      <c r="AA32" s="19">
        <f>SUM(AA33:AA37)</f>
        <v>140734837</v>
      </c>
    </row>
    <row r="33" spans="1:27" ht="12.75">
      <c r="A33" s="5" t="s">
        <v>36</v>
      </c>
      <c r="B33" s="3"/>
      <c r="C33" s="22">
        <v>17631106</v>
      </c>
      <c r="D33" s="22"/>
      <c r="E33" s="23">
        <v>19504281</v>
      </c>
      <c r="F33" s="24">
        <v>19546265</v>
      </c>
      <c r="G33" s="24">
        <v>1377115</v>
      </c>
      <c r="H33" s="24">
        <v>1365560</v>
      </c>
      <c r="I33" s="24">
        <v>1728656</v>
      </c>
      <c r="J33" s="24">
        <v>4471331</v>
      </c>
      <c r="K33" s="24">
        <v>1407252</v>
      </c>
      <c r="L33" s="24">
        <v>1532714</v>
      </c>
      <c r="M33" s="24">
        <v>1458070</v>
      </c>
      <c r="N33" s="24">
        <v>4398036</v>
      </c>
      <c r="O33" s="24">
        <v>1360009</v>
      </c>
      <c r="P33" s="24">
        <v>1664900</v>
      </c>
      <c r="Q33" s="24">
        <v>1816854</v>
      </c>
      <c r="R33" s="24">
        <v>4841763</v>
      </c>
      <c r="S33" s="24"/>
      <c r="T33" s="24"/>
      <c r="U33" s="24"/>
      <c r="V33" s="24"/>
      <c r="W33" s="24">
        <v>13711130</v>
      </c>
      <c r="X33" s="24">
        <v>14659461</v>
      </c>
      <c r="Y33" s="24">
        <v>-948331</v>
      </c>
      <c r="Z33" s="6">
        <v>-6.47</v>
      </c>
      <c r="AA33" s="22">
        <v>19546265</v>
      </c>
    </row>
    <row r="34" spans="1:27" ht="12.75">
      <c r="A34" s="5" t="s">
        <v>37</v>
      </c>
      <c r="B34" s="3"/>
      <c r="C34" s="22">
        <v>11184109</v>
      </c>
      <c r="D34" s="22"/>
      <c r="E34" s="23">
        <v>14414176</v>
      </c>
      <c r="F34" s="24">
        <v>13564524</v>
      </c>
      <c r="G34" s="24">
        <v>1181242</v>
      </c>
      <c r="H34" s="24">
        <v>1171530</v>
      </c>
      <c r="I34" s="24">
        <v>1346427</v>
      </c>
      <c r="J34" s="24">
        <v>3699199</v>
      </c>
      <c r="K34" s="24">
        <v>1253016</v>
      </c>
      <c r="L34" s="24">
        <v>1205528</v>
      </c>
      <c r="M34" s="24">
        <v>1073967</v>
      </c>
      <c r="N34" s="24">
        <v>3532511</v>
      </c>
      <c r="O34" s="24">
        <v>1137950</v>
      </c>
      <c r="P34" s="24">
        <v>1151256</v>
      </c>
      <c r="Q34" s="24">
        <v>1136908</v>
      </c>
      <c r="R34" s="24">
        <v>3426114</v>
      </c>
      <c r="S34" s="24"/>
      <c r="T34" s="24"/>
      <c r="U34" s="24"/>
      <c r="V34" s="24"/>
      <c r="W34" s="24">
        <v>10657824</v>
      </c>
      <c r="X34" s="24">
        <v>10171494</v>
      </c>
      <c r="Y34" s="24">
        <v>486330</v>
      </c>
      <c r="Z34" s="6">
        <v>4.78</v>
      </c>
      <c r="AA34" s="22">
        <v>13564524</v>
      </c>
    </row>
    <row r="35" spans="1:27" ht="12.75">
      <c r="A35" s="5" t="s">
        <v>38</v>
      </c>
      <c r="B35" s="3"/>
      <c r="C35" s="22">
        <v>84547161</v>
      </c>
      <c r="D35" s="22"/>
      <c r="E35" s="23">
        <v>102774932</v>
      </c>
      <c r="F35" s="24">
        <v>104031578</v>
      </c>
      <c r="G35" s="24">
        <v>9462212</v>
      </c>
      <c r="H35" s="24">
        <v>8809090</v>
      </c>
      <c r="I35" s="24">
        <v>10712190</v>
      </c>
      <c r="J35" s="24">
        <v>28983492</v>
      </c>
      <c r="K35" s="24">
        <v>9853584</v>
      </c>
      <c r="L35" s="24">
        <v>9427480</v>
      </c>
      <c r="M35" s="24">
        <v>9267776</v>
      </c>
      <c r="N35" s="24">
        <v>28548840</v>
      </c>
      <c r="O35" s="24">
        <v>10119342</v>
      </c>
      <c r="P35" s="24">
        <v>11757462</v>
      </c>
      <c r="Q35" s="24">
        <v>11650756</v>
      </c>
      <c r="R35" s="24">
        <v>33527560</v>
      </c>
      <c r="S35" s="24"/>
      <c r="T35" s="24"/>
      <c r="U35" s="24"/>
      <c r="V35" s="24"/>
      <c r="W35" s="24">
        <v>91059892</v>
      </c>
      <c r="X35" s="24">
        <v>78011961</v>
      </c>
      <c r="Y35" s="24">
        <v>13047931</v>
      </c>
      <c r="Z35" s="6">
        <v>16.73</v>
      </c>
      <c r="AA35" s="22">
        <v>104031578</v>
      </c>
    </row>
    <row r="36" spans="1:27" ht="12.75">
      <c r="A36" s="5" t="s">
        <v>39</v>
      </c>
      <c r="B36" s="3"/>
      <c r="C36" s="22">
        <v>1421566</v>
      </c>
      <c r="D36" s="22"/>
      <c r="E36" s="23">
        <v>4741449</v>
      </c>
      <c r="F36" s="24">
        <v>3592470</v>
      </c>
      <c r="G36" s="24">
        <v>182401</v>
      </c>
      <c r="H36" s="24">
        <v>154693</v>
      </c>
      <c r="I36" s="24">
        <v>154693</v>
      </c>
      <c r="J36" s="24">
        <v>491787</v>
      </c>
      <c r="K36" s="24">
        <v>141600</v>
      </c>
      <c r="L36" s="24">
        <v>145469</v>
      </c>
      <c r="M36" s="24">
        <v>222557</v>
      </c>
      <c r="N36" s="24">
        <v>509626</v>
      </c>
      <c r="O36" s="24">
        <v>147253</v>
      </c>
      <c r="P36" s="24">
        <v>153438</v>
      </c>
      <c r="Q36" s="24">
        <v>152378</v>
      </c>
      <c r="R36" s="24">
        <v>453069</v>
      </c>
      <c r="S36" s="24"/>
      <c r="T36" s="24"/>
      <c r="U36" s="24"/>
      <c r="V36" s="24"/>
      <c r="W36" s="24">
        <v>1454482</v>
      </c>
      <c r="X36" s="24">
        <v>2694402</v>
      </c>
      <c r="Y36" s="24">
        <v>-1239920</v>
      </c>
      <c r="Z36" s="6">
        <v>-46.02</v>
      </c>
      <c r="AA36" s="22">
        <v>3592470</v>
      </c>
    </row>
    <row r="37" spans="1:27" ht="12.75">
      <c r="A37" s="5" t="s">
        <v>40</v>
      </c>
      <c r="B37" s="3"/>
      <c r="C37" s="25">
        <v>247311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188985218</v>
      </c>
      <c r="D38" s="19">
        <f>SUM(D39:D41)</f>
        <v>0</v>
      </c>
      <c r="E38" s="20">
        <f t="shared" si="7"/>
        <v>179358796</v>
      </c>
      <c r="F38" s="21">
        <f t="shared" si="7"/>
        <v>175374098</v>
      </c>
      <c r="G38" s="21">
        <f t="shared" si="7"/>
        <v>7861693</v>
      </c>
      <c r="H38" s="21">
        <f t="shared" si="7"/>
        <v>7997449</v>
      </c>
      <c r="I38" s="21">
        <f t="shared" si="7"/>
        <v>6279876</v>
      </c>
      <c r="J38" s="21">
        <f t="shared" si="7"/>
        <v>22139018</v>
      </c>
      <c r="K38" s="21">
        <f t="shared" si="7"/>
        <v>7739150</v>
      </c>
      <c r="L38" s="21">
        <f t="shared" si="7"/>
        <v>10136429</v>
      </c>
      <c r="M38" s="21">
        <f t="shared" si="7"/>
        <v>59273366</v>
      </c>
      <c r="N38" s="21">
        <f t="shared" si="7"/>
        <v>77148945</v>
      </c>
      <c r="O38" s="21">
        <f t="shared" si="7"/>
        <v>6298436</v>
      </c>
      <c r="P38" s="21">
        <f t="shared" si="7"/>
        <v>7438178</v>
      </c>
      <c r="Q38" s="21">
        <f t="shared" si="7"/>
        <v>10301685</v>
      </c>
      <c r="R38" s="21">
        <f t="shared" si="7"/>
        <v>24038299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123326262</v>
      </c>
      <c r="X38" s="21">
        <f t="shared" si="7"/>
        <v>131650511</v>
      </c>
      <c r="Y38" s="21">
        <f t="shared" si="7"/>
        <v>-8324249</v>
      </c>
      <c r="Z38" s="4">
        <f>+IF(X38&lt;&gt;0,+(Y38/X38)*100,0)</f>
        <v>-6.322990269289573</v>
      </c>
      <c r="AA38" s="19">
        <f>SUM(AA39:AA41)</f>
        <v>175374098</v>
      </c>
    </row>
    <row r="39" spans="1:27" ht="12.75">
      <c r="A39" s="5" t="s">
        <v>42</v>
      </c>
      <c r="B39" s="3"/>
      <c r="C39" s="22">
        <v>21672793</v>
      </c>
      <c r="D39" s="22"/>
      <c r="E39" s="23">
        <v>31175049</v>
      </c>
      <c r="F39" s="24">
        <v>28314680</v>
      </c>
      <c r="G39" s="24">
        <v>2076955</v>
      </c>
      <c r="H39" s="24">
        <v>1884872</v>
      </c>
      <c r="I39" s="24">
        <v>1433634</v>
      </c>
      <c r="J39" s="24">
        <v>5395461</v>
      </c>
      <c r="K39" s="24">
        <v>2559514</v>
      </c>
      <c r="L39" s="24">
        <v>1725307</v>
      </c>
      <c r="M39" s="24">
        <v>1620021</v>
      </c>
      <c r="N39" s="24">
        <v>5904842</v>
      </c>
      <c r="O39" s="24">
        <v>1351883</v>
      </c>
      <c r="P39" s="24">
        <v>1423997</v>
      </c>
      <c r="Q39" s="24">
        <v>2040277</v>
      </c>
      <c r="R39" s="24">
        <v>4816157</v>
      </c>
      <c r="S39" s="24"/>
      <c r="T39" s="24"/>
      <c r="U39" s="24"/>
      <c r="V39" s="24"/>
      <c r="W39" s="24">
        <v>16116460</v>
      </c>
      <c r="X39" s="24">
        <v>21377975</v>
      </c>
      <c r="Y39" s="24">
        <v>-5261515</v>
      </c>
      <c r="Z39" s="6">
        <v>-24.61</v>
      </c>
      <c r="AA39" s="22">
        <v>28314680</v>
      </c>
    </row>
    <row r="40" spans="1:27" ht="12.75">
      <c r="A40" s="5" t="s">
        <v>43</v>
      </c>
      <c r="B40" s="3"/>
      <c r="C40" s="22">
        <v>162835392</v>
      </c>
      <c r="D40" s="22"/>
      <c r="E40" s="23">
        <v>142098220</v>
      </c>
      <c r="F40" s="24">
        <v>142445661</v>
      </c>
      <c r="G40" s="24">
        <v>5437684</v>
      </c>
      <c r="H40" s="24">
        <v>5730964</v>
      </c>
      <c r="I40" s="24">
        <v>4495505</v>
      </c>
      <c r="J40" s="24">
        <v>15664153</v>
      </c>
      <c r="K40" s="24">
        <v>4830007</v>
      </c>
      <c r="L40" s="24">
        <v>7999123</v>
      </c>
      <c r="M40" s="24">
        <v>57247227</v>
      </c>
      <c r="N40" s="24">
        <v>70076357</v>
      </c>
      <c r="O40" s="24">
        <v>4596320</v>
      </c>
      <c r="P40" s="24">
        <v>5664420</v>
      </c>
      <c r="Q40" s="24">
        <v>7911595</v>
      </c>
      <c r="R40" s="24">
        <v>18172335</v>
      </c>
      <c r="S40" s="24"/>
      <c r="T40" s="24"/>
      <c r="U40" s="24"/>
      <c r="V40" s="24"/>
      <c r="W40" s="24">
        <v>103912845</v>
      </c>
      <c r="X40" s="24">
        <v>106812288</v>
      </c>
      <c r="Y40" s="24">
        <v>-2899443</v>
      </c>
      <c r="Z40" s="6">
        <v>-2.71</v>
      </c>
      <c r="AA40" s="22">
        <v>142445661</v>
      </c>
    </row>
    <row r="41" spans="1:27" ht="12.75">
      <c r="A41" s="5" t="s">
        <v>44</v>
      </c>
      <c r="B41" s="3"/>
      <c r="C41" s="22">
        <v>4477033</v>
      </c>
      <c r="D41" s="22"/>
      <c r="E41" s="23">
        <v>6085527</v>
      </c>
      <c r="F41" s="24">
        <v>4613757</v>
      </c>
      <c r="G41" s="24">
        <v>347054</v>
      </c>
      <c r="H41" s="24">
        <v>381613</v>
      </c>
      <c r="I41" s="24">
        <v>350737</v>
      </c>
      <c r="J41" s="24">
        <v>1079404</v>
      </c>
      <c r="K41" s="24">
        <v>349629</v>
      </c>
      <c r="L41" s="24">
        <v>411999</v>
      </c>
      <c r="M41" s="24">
        <v>406118</v>
      </c>
      <c r="N41" s="24">
        <v>1167746</v>
      </c>
      <c r="O41" s="24">
        <v>350233</v>
      </c>
      <c r="P41" s="24">
        <v>349761</v>
      </c>
      <c r="Q41" s="24">
        <v>349813</v>
      </c>
      <c r="R41" s="24">
        <v>1049807</v>
      </c>
      <c r="S41" s="24"/>
      <c r="T41" s="24"/>
      <c r="U41" s="24"/>
      <c r="V41" s="24"/>
      <c r="W41" s="24">
        <v>3296957</v>
      </c>
      <c r="X41" s="24">
        <v>3460248</v>
      </c>
      <c r="Y41" s="24">
        <v>-163291</v>
      </c>
      <c r="Z41" s="6">
        <v>-4.72</v>
      </c>
      <c r="AA41" s="22">
        <v>4613757</v>
      </c>
    </row>
    <row r="42" spans="1:27" ht="12.75">
      <c r="A42" s="2" t="s">
        <v>45</v>
      </c>
      <c r="B42" s="8"/>
      <c r="C42" s="19">
        <f aca="true" t="shared" si="8" ref="C42:Y42">SUM(C43:C46)</f>
        <v>406718449</v>
      </c>
      <c r="D42" s="19">
        <f>SUM(D43:D46)</f>
        <v>0</v>
      </c>
      <c r="E42" s="20">
        <f t="shared" si="8"/>
        <v>456966370</v>
      </c>
      <c r="F42" s="21">
        <f t="shared" si="8"/>
        <v>456399139</v>
      </c>
      <c r="G42" s="21">
        <f t="shared" si="8"/>
        <v>51928420</v>
      </c>
      <c r="H42" s="21">
        <f t="shared" si="8"/>
        <v>65125651</v>
      </c>
      <c r="I42" s="21">
        <f t="shared" si="8"/>
        <v>47671087</v>
      </c>
      <c r="J42" s="21">
        <f t="shared" si="8"/>
        <v>164725158</v>
      </c>
      <c r="K42" s="21">
        <f t="shared" si="8"/>
        <v>35450775</v>
      </c>
      <c r="L42" s="21">
        <f t="shared" si="8"/>
        <v>7934362</v>
      </c>
      <c r="M42" s="21">
        <f t="shared" si="8"/>
        <v>44845994</v>
      </c>
      <c r="N42" s="21">
        <f t="shared" si="8"/>
        <v>88231131</v>
      </c>
      <c r="O42" s="21">
        <f t="shared" si="8"/>
        <v>51546135</v>
      </c>
      <c r="P42" s="21">
        <f t="shared" si="8"/>
        <v>6814287</v>
      </c>
      <c r="Q42" s="21">
        <f t="shared" si="8"/>
        <v>57820422</v>
      </c>
      <c r="R42" s="21">
        <f t="shared" si="8"/>
        <v>116180844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369137133</v>
      </c>
      <c r="X42" s="21">
        <f t="shared" si="8"/>
        <v>342186192</v>
      </c>
      <c r="Y42" s="21">
        <f t="shared" si="8"/>
        <v>26950941</v>
      </c>
      <c r="Z42" s="4">
        <f>+IF(X42&lt;&gt;0,+(Y42/X42)*100,0)</f>
        <v>7.876104188330311</v>
      </c>
      <c r="AA42" s="19">
        <f>SUM(AA43:AA46)</f>
        <v>456399139</v>
      </c>
    </row>
    <row r="43" spans="1:27" ht="12.75">
      <c r="A43" s="5" t="s">
        <v>46</v>
      </c>
      <c r="B43" s="3"/>
      <c r="C43" s="22">
        <v>313119897</v>
      </c>
      <c r="D43" s="22"/>
      <c r="E43" s="23">
        <v>379281495</v>
      </c>
      <c r="F43" s="24">
        <v>376634682</v>
      </c>
      <c r="G43" s="24">
        <v>44733702</v>
      </c>
      <c r="H43" s="24">
        <v>58411421</v>
      </c>
      <c r="I43" s="24">
        <v>42252286</v>
      </c>
      <c r="J43" s="24">
        <v>145397409</v>
      </c>
      <c r="K43" s="24">
        <v>29871778</v>
      </c>
      <c r="L43" s="24">
        <v>1863197</v>
      </c>
      <c r="M43" s="24">
        <v>30803765</v>
      </c>
      <c r="N43" s="24">
        <v>62538740</v>
      </c>
      <c r="O43" s="24">
        <v>45803932</v>
      </c>
      <c r="P43" s="24">
        <v>1260660</v>
      </c>
      <c r="Q43" s="24">
        <v>51145260</v>
      </c>
      <c r="R43" s="24">
        <v>98209852</v>
      </c>
      <c r="S43" s="24"/>
      <c r="T43" s="24"/>
      <c r="U43" s="24"/>
      <c r="V43" s="24"/>
      <c r="W43" s="24">
        <v>306146001</v>
      </c>
      <c r="X43" s="24">
        <v>282372336</v>
      </c>
      <c r="Y43" s="24">
        <v>23773665</v>
      </c>
      <c r="Z43" s="6">
        <v>8.42</v>
      </c>
      <c r="AA43" s="22">
        <v>376634682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>
        <v>13795427</v>
      </c>
      <c r="D45" s="25"/>
      <c r="E45" s="26">
        <v>9120161</v>
      </c>
      <c r="F45" s="27">
        <v>9218144</v>
      </c>
      <c r="G45" s="27">
        <v>260366</v>
      </c>
      <c r="H45" s="27">
        <v>293057</v>
      </c>
      <c r="I45" s="27">
        <v>310312</v>
      </c>
      <c r="J45" s="27">
        <v>863735</v>
      </c>
      <c r="K45" s="27">
        <v>253855</v>
      </c>
      <c r="L45" s="27">
        <v>318224</v>
      </c>
      <c r="M45" s="27">
        <v>332109</v>
      </c>
      <c r="N45" s="27">
        <v>904188</v>
      </c>
      <c r="O45" s="27">
        <v>465175</v>
      </c>
      <c r="P45" s="27">
        <v>321776</v>
      </c>
      <c r="Q45" s="27">
        <v>423103</v>
      </c>
      <c r="R45" s="27">
        <v>1210054</v>
      </c>
      <c r="S45" s="27"/>
      <c r="T45" s="27"/>
      <c r="U45" s="27"/>
      <c r="V45" s="27"/>
      <c r="W45" s="27">
        <v>2977977</v>
      </c>
      <c r="X45" s="27">
        <v>6911973</v>
      </c>
      <c r="Y45" s="27">
        <v>-3933996</v>
      </c>
      <c r="Z45" s="7">
        <v>-56.92</v>
      </c>
      <c r="AA45" s="25">
        <v>9218144</v>
      </c>
    </row>
    <row r="46" spans="1:27" ht="12.75">
      <c r="A46" s="5" t="s">
        <v>49</v>
      </c>
      <c r="B46" s="3"/>
      <c r="C46" s="22">
        <v>79803125</v>
      </c>
      <c r="D46" s="22"/>
      <c r="E46" s="23">
        <v>68564714</v>
      </c>
      <c r="F46" s="24">
        <v>70546313</v>
      </c>
      <c r="G46" s="24">
        <v>6934352</v>
      </c>
      <c r="H46" s="24">
        <v>6421173</v>
      </c>
      <c r="I46" s="24">
        <v>5108489</v>
      </c>
      <c r="J46" s="24">
        <v>18464014</v>
      </c>
      <c r="K46" s="24">
        <v>5325142</v>
      </c>
      <c r="L46" s="24">
        <v>5752941</v>
      </c>
      <c r="M46" s="24">
        <v>13710120</v>
      </c>
      <c r="N46" s="24">
        <v>24788203</v>
      </c>
      <c r="O46" s="24">
        <v>5277028</v>
      </c>
      <c r="P46" s="24">
        <v>5231851</v>
      </c>
      <c r="Q46" s="24">
        <v>6252059</v>
      </c>
      <c r="R46" s="24">
        <v>16760938</v>
      </c>
      <c r="S46" s="24"/>
      <c r="T46" s="24"/>
      <c r="U46" s="24"/>
      <c r="V46" s="24"/>
      <c r="W46" s="24">
        <v>60013155</v>
      </c>
      <c r="X46" s="24">
        <v>52901883</v>
      </c>
      <c r="Y46" s="24">
        <v>7111272</v>
      </c>
      <c r="Z46" s="6">
        <v>13.44</v>
      </c>
      <c r="AA46" s="22">
        <v>70546313</v>
      </c>
    </row>
    <row r="47" spans="1:27" ht="12.75">
      <c r="A47" s="2" t="s">
        <v>50</v>
      </c>
      <c r="B47" s="8" t="s">
        <v>51</v>
      </c>
      <c r="C47" s="19">
        <v>43041</v>
      </c>
      <c r="D47" s="19"/>
      <c r="E47" s="20">
        <v>10000</v>
      </c>
      <c r="F47" s="21">
        <v>10000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7515</v>
      </c>
      <c r="Y47" s="21">
        <v>-7515</v>
      </c>
      <c r="Z47" s="4">
        <v>-100</v>
      </c>
      <c r="AA47" s="19">
        <v>10000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1201815099</v>
      </c>
      <c r="D48" s="40">
        <f>+D28+D32+D38+D42+D47</f>
        <v>0</v>
      </c>
      <c r="E48" s="41">
        <f t="shared" si="9"/>
        <v>1271220959</v>
      </c>
      <c r="F48" s="42">
        <f t="shared" si="9"/>
        <v>1290499389</v>
      </c>
      <c r="G48" s="42">
        <f t="shared" si="9"/>
        <v>110664119</v>
      </c>
      <c r="H48" s="42">
        <f t="shared" si="9"/>
        <v>108759592</v>
      </c>
      <c r="I48" s="42">
        <f t="shared" si="9"/>
        <v>83093889</v>
      </c>
      <c r="J48" s="42">
        <f t="shared" si="9"/>
        <v>302517600</v>
      </c>
      <c r="K48" s="42">
        <f t="shared" si="9"/>
        <v>95691725</v>
      </c>
      <c r="L48" s="42">
        <f t="shared" si="9"/>
        <v>62958866</v>
      </c>
      <c r="M48" s="42">
        <f t="shared" si="9"/>
        <v>158230093</v>
      </c>
      <c r="N48" s="42">
        <f t="shared" si="9"/>
        <v>316880684</v>
      </c>
      <c r="O48" s="42">
        <f t="shared" si="9"/>
        <v>94474253</v>
      </c>
      <c r="P48" s="42">
        <f t="shared" si="9"/>
        <v>93902535</v>
      </c>
      <c r="Q48" s="42">
        <f t="shared" si="9"/>
        <v>111123000</v>
      </c>
      <c r="R48" s="42">
        <f t="shared" si="9"/>
        <v>299499788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918898072</v>
      </c>
      <c r="X48" s="42">
        <f t="shared" si="9"/>
        <v>967830100</v>
      </c>
      <c r="Y48" s="42">
        <f t="shared" si="9"/>
        <v>-48932028</v>
      </c>
      <c r="Z48" s="43">
        <f>+IF(X48&lt;&gt;0,+(Y48/X48)*100,0)</f>
        <v>-5.055848955307342</v>
      </c>
      <c r="AA48" s="40">
        <f>+AA28+AA32+AA38+AA42+AA47</f>
        <v>1290499389</v>
      </c>
    </row>
    <row r="49" spans="1:27" ht="12.75">
      <c r="A49" s="14" t="s">
        <v>96</v>
      </c>
      <c r="B49" s="15"/>
      <c r="C49" s="44">
        <f aca="true" t="shared" si="10" ref="C49:Y49">+C25-C48</f>
        <v>-6419155</v>
      </c>
      <c r="D49" s="44">
        <f>+D25-D48</f>
        <v>0</v>
      </c>
      <c r="E49" s="45">
        <f t="shared" si="10"/>
        <v>228930701</v>
      </c>
      <c r="F49" s="46">
        <f t="shared" si="10"/>
        <v>267425587</v>
      </c>
      <c r="G49" s="46">
        <f t="shared" si="10"/>
        <v>401659075</v>
      </c>
      <c r="H49" s="46">
        <f t="shared" si="10"/>
        <v>-45593339</v>
      </c>
      <c r="I49" s="46">
        <f t="shared" si="10"/>
        <v>-28540639</v>
      </c>
      <c r="J49" s="46">
        <f t="shared" si="10"/>
        <v>327525097</v>
      </c>
      <c r="K49" s="46">
        <f t="shared" si="10"/>
        <v>-34293556</v>
      </c>
      <c r="L49" s="46">
        <f t="shared" si="10"/>
        <v>6973060</v>
      </c>
      <c r="M49" s="46">
        <f t="shared" si="10"/>
        <v>15961482</v>
      </c>
      <c r="N49" s="46">
        <f t="shared" si="10"/>
        <v>-11359014</v>
      </c>
      <c r="O49" s="46">
        <f t="shared" si="10"/>
        <v>-52938209</v>
      </c>
      <c r="P49" s="46">
        <f t="shared" si="10"/>
        <v>-50371052</v>
      </c>
      <c r="Q49" s="46">
        <f t="shared" si="10"/>
        <v>55940780</v>
      </c>
      <c r="R49" s="46">
        <f t="shared" si="10"/>
        <v>-47368481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268797602</v>
      </c>
      <c r="X49" s="46">
        <f>IF(F25=F48,0,X25-X48)</f>
        <v>303264285</v>
      </c>
      <c r="Y49" s="46">
        <f t="shared" si="10"/>
        <v>-34466683</v>
      </c>
      <c r="Z49" s="47">
        <f>+IF(X49&lt;&gt;0,+(Y49/X49)*100,0)</f>
        <v>-11.365229835752007</v>
      </c>
      <c r="AA49" s="44">
        <f>+AA25-AA48</f>
        <v>267425587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834234882</v>
      </c>
      <c r="D5" s="19">
        <f>SUM(D6:D8)</f>
        <v>0</v>
      </c>
      <c r="E5" s="20">
        <f t="shared" si="0"/>
        <v>544076542</v>
      </c>
      <c r="F5" s="21">
        <f t="shared" si="0"/>
        <v>572168703</v>
      </c>
      <c r="G5" s="21">
        <f t="shared" si="0"/>
        <v>359013471</v>
      </c>
      <c r="H5" s="21">
        <f t="shared" si="0"/>
        <v>3997911</v>
      </c>
      <c r="I5" s="21">
        <f t="shared" si="0"/>
        <v>2820483</v>
      </c>
      <c r="J5" s="21">
        <f t="shared" si="0"/>
        <v>365831865</v>
      </c>
      <c r="K5" s="21">
        <f t="shared" si="0"/>
        <v>2794395</v>
      </c>
      <c r="L5" s="21">
        <f t="shared" si="0"/>
        <v>1618349</v>
      </c>
      <c r="M5" s="21">
        <f t="shared" si="0"/>
        <v>268707732</v>
      </c>
      <c r="N5" s="21">
        <f t="shared" si="0"/>
        <v>273120476</v>
      </c>
      <c r="O5" s="21">
        <f t="shared" si="0"/>
        <v>1451225</v>
      </c>
      <c r="P5" s="21">
        <f t="shared" si="0"/>
        <v>1742654</v>
      </c>
      <c r="Q5" s="21">
        <f t="shared" si="0"/>
        <v>0</v>
      </c>
      <c r="R5" s="21">
        <f t="shared" si="0"/>
        <v>3193879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642146220</v>
      </c>
      <c r="X5" s="21">
        <f t="shared" si="0"/>
        <v>429126444</v>
      </c>
      <c r="Y5" s="21">
        <f t="shared" si="0"/>
        <v>213019776</v>
      </c>
      <c r="Z5" s="4">
        <f>+IF(X5&lt;&gt;0,+(Y5/X5)*100,0)</f>
        <v>49.640328387686125</v>
      </c>
      <c r="AA5" s="19">
        <f>SUM(AA6:AA8)</f>
        <v>572168703</v>
      </c>
    </row>
    <row r="6" spans="1:27" ht="12.75">
      <c r="A6" s="5" t="s">
        <v>32</v>
      </c>
      <c r="B6" s="3"/>
      <c r="C6" s="22"/>
      <c r="D6" s="22"/>
      <c r="E6" s="23">
        <v>199651649</v>
      </c>
      <c r="F6" s="24">
        <v>226905426</v>
      </c>
      <c r="G6" s="24"/>
      <c r="H6" s="24">
        <v>425380</v>
      </c>
      <c r="I6" s="24">
        <v>-425380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170179056</v>
      </c>
      <c r="Y6" s="24">
        <v>-170179056</v>
      </c>
      <c r="Z6" s="6">
        <v>-100</v>
      </c>
      <c r="AA6" s="22">
        <v>226905426</v>
      </c>
    </row>
    <row r="7" spans="1:27" ht="12.75">
      <c r="A7" s="5" t="s">
        <v>33</v>
      </c>
      <c r="B7" s="3"/>
      <c r="C7" s="25">
        <v>834234882</v>
      </c>
      <c r="D7" s="25"/>
      <c r="E7" s="26">
        <v>335865610</v>
      </c>
      <c r="F7" s="27">
        <v>336703994</v>
      </c>
      <c r="G7" s="27">
        <v>359013471</v>
      </c>
      <c r="H7" s="27">
        <v>3572531</v>
      </c>
      <c r="I7" s="27">
        <v>3245863</v>
      </c>
      <c r="J7" s="27">
        <v>365831865</v>
      </c>
      <c r="K7" s="27">
        <v>2794395</v>
      </c>
      <c r="L7" s="27">
        <v>1618349</v>
      </c>
      <c r="M7" s="27">
        <v>268707732</v>
      </c>
      <c r="N7" s="27">
        <v>273120476</v>
      </c>
      <c r="O7" s="27">
        <v>1451225</v>
      </c>
      <c r="P7" s="27">
        <v>1742654</v>
      </c>
      <c r="Q7" s="27"/>
      <c r="R7" s="27">
        <v>3193879</v>
      </c>
      <c r="S7" s="27"/>
      <c r="T7" s="27"/>
      <c r="U7" s="27"/>
      <c r="V7" s="27"/>
      <c r="W7" s="27">
        <v>642146220</v>
      </c>
      <c r="X7" s="27">
        <v>252527931</v>
      </c>
      <c r="Y7" s="27">
        <v>389618289</v>
      </c>
      <c r="Z7" s="7">
        <v>154.29</v>
      </c>
      <c r="AA7" s="25">
        <v>336703994</v>
      </c>
    </row>
    <row r="8" spans="1:27" ht="12.75">
      <c r="A8" s="5" t="s">
        <v>34</v>
      </c>
      <c r="B8" s="3"/>
      <c r="C8" s="22"/>
      <c r="D8" s="22"/>
      <c r="E8" s="23">
        <v>8559283</v>
      </c>
      <c r="F8" s="24">
        <v>8559283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6419457</v>
      </c>
      <c r="Y8" s="24">
        <v>-6419457</v>
      </c>
      <c r="Z8" s="6">
        <v>-100</v>
      </c>
      <c r="AA8" s="22">
        <v>8559283</v>
      </c>
    </row>
    <row r="9" spans="1:27" ht="12.75">
      <c r="A9" s="2" t="s">
        <v>35</v>
      </c>
      <c r="B9" s="3"/>
      <c r="C9" s="19">
        <f aca="true" t="shared" si="1" ref="C9:Y9">SUM(C10:C14)</f>
        <v>5284162</v>
      </c>
      <c r="D9" s="19">
        <f>SUM(D10:D14)</f>
        <v>0</v>
      </c>
      <c r="E9" s="20">
        <f t="shared" si="1"/>
        <v>135904272</v>
      </c>
      <c r="F9" s="21">
        <f t="shared" si="1"/>
        <v>183155002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1448170</v>
      </c>
      <c r="L9" s="21">
        <f t="shared" si="1"/>
        <v>0</v>
      </c>
      <c r="M9" s="21">
        <f t="shared" si="1"/>
        <v>2482758</v>
      </c>
      <c r="N9" s="21">
        <f t="shared" si="1"/>
        <v>3930928</v>
      </c>
      <c r="O9" s="21">
        <f t="shared" si="1"/>
        <v>0</v>
      </c>
      <c r="P9" s="21">
        <f t="shared" si="1"/>
        <v>4460482</v>
      </c>
      <c r="Q9" s="21">
        <f t="shared" si="1"/>
        <v>0</v>
      </c>
      <c r="R9" s="21">
        <f t="shared" si="1"/>
        <v>4460482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8391410</v>
      </c>
      <c r="X9" s="21">
        <f t="shared" si="1"/>
        <v>137366190</v>
      </c>
      <c r="Y9" s="21">
        <f t="shared" si="1"/>
        <v>-128974780</v>
      </c>
      <c r="Z9" s="4">
        <f>+IF(X9&lt;&gt;0,+(Y9/X9)*100,0)</f>
        <v>-93.8912115128184</v>
      </c>
      <c r="AA9" s="19">
        <f>SUM(AA10:AA14)</f>
        <v>183155002</v>
      </c>
    </row>
    <row r="10" spans="1:27" ht="12.75">
      <c r="A10" s="5" t="s">
        <v>36</v>
      </c>
      <c r="B10" s="3"/>
      <c r="C10" s="22"/>
      <c r="D10" s="22"/>
      <c r="E10" s="23">
        <v>47317204</v>
      </c>
      <c r="F10" s="24">
        <v>46601004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34950735</v>
      </c>
      <c r="Y10" s="24">
        <v>-34950735</v>
      </c>
      <c r="Z10" s="6">
        <v>-100</v>
      </c>
      <c r="AA10" s="22">
        <v>46601004</v>
      </c>
    </row>
    <row r="11" spans="1:27" ht="12.75">
      <c r="A11" s="5" t="s">
        <v>37</v>
      </c>
      <c r="B11" s="3"/>
      <c r="C11" s="22"/>
      <c r="D11" s="22"/>
      <c r="E11" s="23">
        <v>11212608</v>
      </c>
      <c r="F11" s="24">
        <v>11212608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8409456</v>
      </c>
      <c r="Y11" s="24">
        <v>-8409456</v>
      </c>
      <c r="Z11" s="6">
        <v>-100</v>
      </c>
      <c r="AA11" s="22">
        <v>11212608</v>
      </c>
    </row>
    <row r="12" spans="1:27" ht="12.75">
      <c r="A12" s="5" t="s">
        <v>38</v>
      </c>
      <c r="B12" s="3"/>
      <c r="C12" s="22"/>
      <c r="D12" s="22"/>
      <c r="E12" s="23">
        <v>35759908</v>
      </c>
      <c r="F12" s="24">
        <v>36076108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27057069</v>
      </c>
      <c r="Y12" s="24">
        <v>-27057069</v>
      </c>
      <c r="Z12" s="6">
        <v>-100</v>
      </c>
      <c r="AA12" s="22">
        <v>36076108</v>
      </c>
    </row>
    <row r="13" spans="1:27" ht="12.75">
      <c r="A13" s="5" t="s">
        <v>39</v>
      </c>
      <c r="B13" s="3"/>
      <c r="C13" s="22">
        <v>5284162</v>
      </c>
      <c r="D13" s="22"/>
      <c r="E13" s="23">
        <v>19662654</v>
      </c>
      <c r="F13" s="24">
        <v>66913384</v>
      </c>
      <c r="G13" s="24"/>
      <c r="H13" s="24"/>
      <c r="I13" s="24"/>
      <c r="J13" s="24"/>
      <c r="K13" s="24">
        <v>1448170</v>
      </c>
      <c r="L13" s="24"/>
      <c r="M13" s="24">
        <v>2482758</v>
      </c>
      <c r="N13" s="24">
        <v>3930928</v>
      </c>
      <c r="O13" s="24"/>
      <c r="P13" s="24">
        <v>4460482</v>
      </c>
      <c r="Q13" s="24"/>
      <c r="R13" s="24">
        <v>4460482</v>
      </c>
      <c r="S13" s="24"/>
      <c r="T13" s="24"/>
      <c r="U13" s="24"/>
      <c r="V13" s="24"/>
      <c r="W13" s="24">
        <v>8391410</v>
      </c>
      <c r="X13" s="24">
        <v>50185017</v>
      </c>
      <c r="Y13" s="24">
        <v>-41793607</v>
      </c>
      <c r="Z13" s="6">
        <v>-83.28</v>
      </c>
      <c r="AA13" s="22">
        <v>66913384</v>
      </c>
    </row>
    <row r="14" spans="1:27" ht="12.75">
      <c r="A14" s="5" t="s">
        <v>40</v>
      </c>
      <c r="B14" s="3"/>
      <c r="C14" s="25"/>
      <c r="D14" s="25"/>
      <c r="E14" s="26">
        <v>21951898</v>
      </c>
      <c r="F14" s="27">
        <v>22351898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16763913</v>
      </c>
      <c r="Y14" s="27">
        <v>-16763913</v>
      </c>
      <c r="Z14" s="7">
        <v>-100</v>
      </c>
      <c r="AA14" s="25">
        <v>22351898</v>
      </c>
    </row>
    <row r="15" spans="1:27" ht="12.75">
      <c r="A15" s="2" t="s">
        <v>41</v>
      </c>
      <c r="B15" s="8"/>
      <c r="C15" s="19">
        <f aca="true" t="shared" si="2" ref="C15:Y15">SUM(C16:C18)</f>
        <v>7853841</v>
      </c>
      <c r="D15" s="19">
        <f>SUM(D16:D18)</f>
        <v>0</v>
      </c>
      <c r="E15" s="20">
        <f t="shared" si="2"/>
        <v>172047262</v>
      </c>
      <c r="F15" s="21">
        <f t="shared" si="2"/>
        <v>299978936</v>
      </c>
      <c r="G15" s="21">
        <f t="shared" si="2"/>
        <v>0</v>
      </c>
      <c r="H15" s="21">
        <f t="shared" si="2"/>
        <v>3267084</v>
      </c>
      <c r="I15" s="21">
        <f t="shared" si="2"/>
        <v>0</v>
      </c>
      <c r="J15" s="21">
        <f t="shared" si="2"/>
        <v>3267084</v>
      </c>
      <c r="K15" s="21">
        <f t="shared" si="2"/>
        <v>0</v>
      </c>
      <c r="L15" s="21">
        <f t="shared" si="2"/>
        <v>2526240</v>
      </c>
      <c r="M15" s="21">
        <f t="shared" si="2"/>
        <v>-286020</v>
      </c>
      <c r="N15" s="21">
        <f t="shared" si="2"/>
        <v>2240220</v>
      </c>
      <c r="O15" s="21">
        <f t="shared" si="2"/>
        <v>1077697</v>
      </c>
      <c r="P15" s="21">
        <f t="shared" si="2"/>
        <v>2821000</v>
      </c>
      <c r="Q15" s="21">
        <f t="shared" si="2"/>
        <v>0</v>
      </c>
      <c r="R15" s="21">
        <f t="shared" si="2"/>
        <v>3898697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9406001</v>
      </c>
      <c r="X15" s="21">
        <f t="shared" si="2"/>
        <v>224984160</v>
      </c>
      <c r="Y15" s="21">
        <f t="shared" si="2"/>
        <v>-215578159</v>
      </c>
      <c r="Z15" s="4">
        <f>+IF(X15&lt;&gt;0,+(Y15/X15)*100,0)</f>
        <v>-95.81926078707053</v>
      </c>
      <c r="AA15" s="19">
        <f>SUM(AA16:AA18)</f>
        <v>299978936</v>
      </c>
    </row>
    <row r="16" spans="1:27" ht="12.75">
      <c r="A16" s="5" t="s">
        <v>42</v>
      </c>
      <c r="B16" s="3"/>
      <c r="C16" s="22">
        <v>4882000</v>
      </c>
      <c r="D16" s="22"/>
      <c r="E16" s="23">
        <v>87392065</v>
      </c>
      <c r="F16" s="24">
        <v>223333739</v>
      </c>
      <c r="G16" s="24"/>
      <c r="H16" s="24">
        <v>1574000</v>
      </c>
      <c r="I16" s="24"/>
      <c r="J16" s="24">
        <v>1574000</v>
      </c>
      <c r="K16" s="24"/>
      <c r="L16" s="24">
        <v>2833000</v>
      </c>
      <c r="M16" s="24"/>
      <c r="N16" s="24">
        <v>2833000</v>
      </c>
      <c r="O16" s="24"/>
      <c r="P16" s="24">
        <v>1887000</v>
      </c>
      <c r="Q16" s="24"/>
      <c r="R16" s="24">
        <v>1887000</v>
      </c>
      <c r="S16" s="24"/>
      <c r="T16" s="24"/>
      <c r="U16" s="24"/>
      <c r="V16" s="24"/>
      <c r="W16" s="24">
        <v>6294000</v>
      </c>
      <c r="X16" s="24">
        <v>167500278</v>
      </c>
      <c r="Y16" s="24">
        <v>-161206278</v>
      </c>
      <c r="Z16" s="6">
        <v>-96.24</v>
      </c>
      <c r="AA16" s="22">
        <v>223333739</v>
      </c>
    </row>
    <row r="17" spans="1:27" ht="12.75">
      <c r="A17" s="5" t="s">
        <v>43</v>
      </c>
      <c r="B17" s="3"/>
      <c r="C17" s="22">
        <v>2971841</v>
      </c>
      <c r="D17" s="22"/>
      <c r="E17" s="23">
        <v>69827630</v>
      </c>
      <c r="F17" s="24">
        <v>61127630</v>
      </c>
      <c r="G17" s="24"/>
      <c r="H17" s="24">
        <v>1693084</v>
      </c>
      <c r="I17" s="24"/>
      <c r="J17" s="24">
        <v>1693084</v>
      </c>
      <c r="K17" s="24"/>
      <c r="L17" s="24">
        <v>-306760</v>
      </c>
      <c r="M17" s="24">
        <v>-286020</v>
      </c>
      <c r="N17" s="24">
        <v>-592780</v>
      </c>
      <c r="O17" s="24">
        <v>1077697</v>
      </c>
      <c r="P17" s="24">
        <v>934000</v>
      </c>
      <c r="Q17" s="24"/>
      <c r="R17" s="24">
        <v>2011697</v>
      </c>
      <c r="S17" s="24"/>
      <c r="T17" s="24"/>
      <c r="U17" s="24"/>
      <c r="V17" s="24"/>
      <c r="W17" s="24">
        <v>3112001</v>
      </c>
      <c r="X17" s="24">
        <v>45845712</v>
      </c>
      <c r="Y17" s="24">
        <v>-42733711</v>
      </c>
      <c r="Z17" s="6">
        <v>-93.21</v>
      </c>
      <c r="AA17" s="22">
        <v>61127630</v>
      </c>
    </row>
    <row r="18" spans="1:27" ht="12.75">
      <c r="A18" s="5" t="s">
        <v>44</v>
      </c>
      <c r="B18" s="3"/>
      <c r="C18" s="22"/>
      <c r="D18" s="22"/>
      <c r="E18" s="23">
        <v>14827567</v>
      </c>
      <c r="F18" s="24">
        <v>15517567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11638170</v>
      </c>
      <c r="Y18" s="24">
        <v>-11638170</v>
      </c>
      <c r="Z18" s="6">
        <v>-100</v>
      </c>
      <c r="AA18" s="22">
        <v>15517567</v>
      </c>
    </row>
    <row r="19" spans="1:27" ht="12.75">
      <c r="A19" s="2" t="s">
        <v>45</v>
      </c>
      <c r="B19" s="8"/>
      <c r="C19" s="19">
        <f aca="true" t="shared" si="3" ref="C19:Y19">SUM(C20:C23)</f>
        <v>1363035183</v>
      </c>
      <c r="D19" s="19">
        <f>SUM(D20:D23)</f>
        <v>0</v>
      </c>
      <c r="E19" s="20">
        <f t="shared" si="3"/>
        <v>1623968906</v>
      </c>
      <c r="F19" s="21">
        <f t="shared" si="3"/>
        <v>1706011839</v>
      </c>
      <c r="G19" s="21">
        <f t="shared" si="3"/>
        <v>25069068</v>
      </c>
      <c r="H19" s="21">
        <f t="shared" si="3"/>
        <v>23564203</v>
      </c>
      <c r="I19" s="21">
        <f t="shared" si="3"/>
        <v>23832934</v>
      </c>
      <c r="J19" s="21">
        <f t="shared" si="3"/>
        <v>72466205</v>
      </c>
      <c r="K19" s="21">
        <f t="shared" si="3"/>
        <v>26047687</v>
      </c>
      <c r="L19" s="21">
        <f t="shared" si="3"/>
        <v>23995491</v>
      </c>
      <c r="M19" s="21">
        <f t="shared" si="3"/>
        <v>27543299</v>
      </c>
      <c r="N19" s="21">
        <f t="shared" si="3"/>
        <v>77586477</v>
      </c>
      <c r="O19" s="21">
        <f t="shared" si="3"/>
        <v>16205175</v>
      </c>
      <c r="P19" s="21">
        <f t="shared" si="3"/>
        <v>24923089</v>
      </c>
      <c r="Q19" s="21">
        <f t="shared" si="3"/>
        <v>0</v>
      </c>
      <c r="R19" s="21">
        <f t="shared" si="3"/>
        <v>41128264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191180946</v>
      </c>
      <c r="X19" s="21">
        <f t="shared" si="3"/>
        <v>1279508850</v>
      </c>
      <c r="Y19" s="21">
        <f t="shared" si="3"/>
        <v>-1088327904</v>
      </c>
      <c r="Z19" s="4">
        <f>+IF(X19&lt;&gt;0,+(Y19/X19)*100,0)</f>
        <v>-85.0582552828767</v>
      </c>
      <c r="AA19" s="19">
        <f>SUM(AA20:AA23)</f>
        <v>1706011839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>
        <v>1363035183</v>
      </c>
      <c r="D21" s="22"/>
      <c r="E21" s="23">
        <v>1623968906</v>
      </c>
      <c r="F21" s="24">
        <v>1706011839</v>
      </c>
      <c r="G21" s="24">
        <v>25069068</v>
      </c>
      <c r="H21" s="24">
        <v>23564203</v>
      </c>
      <c r="I21" s="24">
        <v>23832934</v>
      </c>
      <c r="J21" s="24">
        <v>72466205</v>
      </c>
      <c r="K21" s="24">
        <v>26047687</v>
      </c>
      <c r="L21" s="24">
        <v>23995491</v>
      </c>
      <c r="M21" s="24">
        <v>27543299</v>
      </c>
      <c r="N21" s="24">
        <v>77586477</v>
      </c>
      <c r="O21" s="24">
        <v>16205175</v>
      </c>
      <c r="P21" s="24">
        <v>24923089</v>
      </c>
      <c r="Q21" s="24"/>
      <c r="R21" s="24">
        <v>41128264</v>
      </c>
      <c r="S21" s="24"/>
      <c r="T21" s="24"/>
      <c r="U21" s="24"/>
      <c r="V21" s="24"/>
      <c r="W21" s="24">
        <v>191180946</v>
      </c>
      <c r="X21" s="24">
        <v>1279508850</v>
      </c>
      <c r="Y21" s="24">
        <v>-1088327904</v>
      </c>
      <c r="Z21" s="6">
        <v>-85.06</v>
      </c>
      <c r="AA21" s="22">
        <v>1706011839</v>
      </c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>
        <v>6819452</v>
      </c>
      <c r="F24" s="21">
        <v>6879452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5159583</v>
      </c>
      <c r="Y24" s="21">
        <v>-5159583</v>
      </c>
      <c r="Z24" s="4">
        <v>-100</v>
      </c>
      <c r="AA24" s="19">
        <v>6879452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2210408068</v>
      </c>
      <c r="D25" s="40">
        <f>+D5+D9+D15+D19+D24</f>
        <v>0</v>
      </c>
      <c r="E25" s="41">
        <f t="shared" si="4"/>
        <v>2482816434</v>
      </c>
      <c r="F25" s="42">
        <f t="shared" si="4"/>
        <v>2768193932</v>
      </c>
      <c r="G25" s="42">
        <f t="shared" si="4"/>
        <v>384082539</v>
      </c>
      <c r="H25" s="42">
        <f t="shared" si="4"/>
        <v>30829198</v>
      </c>
      <c r="I25" s="42">
        <f t="shared" si="4"/>
        <v>26653417</v>
      </c>
      <c r="J25" s="42">
        <f t="shared" si="4"/>
        <v>441565154</v>
      </c>
      <c r="K25" s="42">
        <f t="shared" si="4"/>
        <v>30290252</v>
      </c>
      <c r="L25" s="42">
        <f t="shared" si="4"/>
        <v>28140080</v>
      </c>
      <c r="M25" s="42">
        <f t="shared" si="4"/>
        <v>298447769</v>
      </c>
      <c r="N25" s="42">
        <f t="shared" si="4"/>
        <v>356878101</v>
      </c>
      <c r="O25" s="42">
        <f t="shared" si="4"/>
        <v>18734097</v>
      </c>
      <c r="P25" s="42">
        <f t="shared" si="4"/>
        <v>33947225</v>
      </c>
      <c r="Q25" s="42">
        <f t="shared" si="4"/>
        <v>0</v>
      </c>
      <c r="R25" s="42">
        <f t="shared" si="4"/>
        <v>52681322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851124577</v>
      </c>
      <c r="X25" s="42">
        <f t="shared" si="4"/>
        <v>2076145227</v>
      </c>
      <c r="Y25" s="42">
        <f t="shared" si="4"/>
        <v>-1225020650</v>
      </c>
      <c r="Z25" s="43">
        <f>+IF(X25&lt;&gt;0,+(Y25/X25)*100,0)</f>
        <v>-59.004574153520906</v>
      </c>
      <c r="AA25" s="40">
        <f>+AA5+AA9+AA15+AA19+AA24</f>
        <v>2768193932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550065092</v>
      </c>
      <c r="D28" s="19">
        <f>SUM(D29:D31)</f>
        <v>0</v>
      </c>
      <c r="E28" s="20">
        <f t="shared" si="5"/>
        <v>526534383</v>
      </c>
      <c r="F28" s="21">
        <f t="shared" si="5"/>
        <v>551076545</v>
      </c>
      <c r="G28" s="21">
        <f t="shared" si="5"/>
        <v>35790191</v>
      </c>
      <c r="H28" s="21">
        <f t="shared" si="5"/>
        <v>34000103</v>
      </c>
      <c r="I28" s="21">
        <f t="shared" si="5"/>
        <v>43997282</v>
      </c>
      <c r="J28" s="21">
        <f t="shared" si="5"/>
        <v>113787576</v>
      </c>
      <c r="K28" s="21">
        <f t="shared" si="5"/>
        <v>42278402</v>
      </c>
      <c r="L28" s="21">
        <f t="shared" si="5"/>
        <v>37259861</v>
      </c>
      <c r="M28" s="21">
        <f t="shared" si="5"/>
        <v>53653936</v>
      </c>
      <c r="N28" s="21">
        <f t="shared" si="5"/>
        <v>133192199</v>
      </c>
      <c r="O28" s="21">
        <f t="shared" si="5"/>
        <v>30847963</v>
      </c>
      <c r="P28" s="21">
        <f t="shared" si="5"/>
        <v>38631945</v>
      </c>
      <c r="Q28" s="21">
        <f t="shared" si="5"/>
        <v>0</v>
      </c>
      <c r="R28" s="21">
        <f t="shared" si="5"/>
        <v>69479908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316459683</v>
      </c>
      <c r="X28" s="21">
        <f t="shared" si="5"/>
        <v>413305560</v>
      </c>
      <c r="Y28" s="21">
        <f t="shared" si="5"/>
        <v>-96845877</v>
      </c>
      <c r="Z28" s="4">
        <f>+IF(X28&lt;&gt;0,+(Y28/X28)*100,0)</f>
        <v>-23.43202859405037</v>
      </c>
      <c r="AA28" s="19">
        <f>SUM(AA29:AA31)</f>
        <v>551076545</v>
      </c>
    </row>
    <row r="29" spans="1:27" ht="12.75">
      <c r="A29" s="5" t="s">
        <v>32</v>
      </c>
      <c r="B29" s="3"/>
      <c r="C29" s="22">
        <v>221401702</v>
      </c>
      <c r="D29" s="22"/>
      <c r="E29" s="23">
        <v>203945645</v>
      </c>
      <c r="F29" s="24">
        <v>231549425</v>
      </c>
      <c r="G29" s="24">
        <v>12571437</v>
      </c>
      <c r="H29" s="24">
        <v>14303084</v>
      </c>
      <c r="I29" s="24">
        <v>21742549</v>
      </c>
      <c r="J29" s="24">
        <v>48617070</v>
      </c>
      <c r="K29" s="24">
        <v>20506960</v>
      </c>
      <c r="L29" s="24">
        <v>14168466</v>
      </c>
      <c r="M29" s="24">
        <v>23827001</v>
      </c>
      <c r="N29" s="24">
        <v>58502427</v>
      </c>
      <c r="O29" s="24">
        <v>14221065</v>
      </c>
      <c r="P29" s="24">
        <v>18025791</v>
      </c>
      <c r="Q29" s="24"/>
      <c r="R29" s="24">
        <v>32246856</v>
      </c>
      <c r="S29" s="24"/>
      <c r="T29" s="24"/>
      <c r="U29" s="24"/>
      <c r="V29" s="24"/>
      <c r="W29" s="24">
        <v>139366353</v>
      </c>
      <c r="X29" s="24">
        <v>173661147</v>
      </c>
      <c r="Y29" s="24">
        <v>-34294794</v>
      </c>
      <c r="Z29" s="6">
        <v>-19.75</v>
      </c>
      <c r="AA29" s="22">
        <v>231549425</v>
      </c>
    </row>
    <row r="30" spans="1:27" ht="12.75">
      <c r="A30" s="5" t="s">
        <v>33</v>
      </c>
      <c r="B30" s="3"/>
      <c r="C30" s="25">
        <v>320686131</v>
      </c>
      <c r="D30" s="25"/>
      <c r="E30" s="26">
        <v>314029456</v>
      </c>
      <c r="F30" s="27">
        <v>310967838</v>
      </c>
      <c r="G30" s="27">
        <v>22530091</v>
      </c>
      <c r="H30" s="27">
        <v>19118397</v>
      </c>
      <c r="I30" s="27">
        <v>21389176</v>
      </c>
      <c r="J30" s="27">
        <v>63037664</v>
      </c>
      <c r="K30" s="27">
        <v>21216734</v>
      </c>
      <c r="L30" s="27">
        <v>22335673</v>
      </c>
      <c r="M30" s="27">
        <v>29157070</v>
      </c>
      <c r="N30" s="27">
        <v>72709477</v>
      </c>
      <c r="O30" s="27">
        <v>15973023</v>
      </c>
      <c r="P30" s="27">
        <v>20013713</v>
      </c>
      <c r="Q30" s="27"/>
      <c r="R30" s="27">
        <v>35986736</v>
      </c>
      <c r="S30" s="27"/>
      <c r="T30" s="27"/>
      <c r="U30" s="27"/>
      <c r="V30" s="27"/>
      <c r="W30" s="27">
        <v>171733877</v>
      </c>
      <c r="X30" s="27">
        <v>233225073</v>
      </c>
      <c r="Y30" s="27">
        <v>-61491196</v>
      </c>
      <c r="Z30" s="7">
        <v>-26.37</v>
      </c>
      <c r="AA30" s="25">
        <v>310967838</v>
      </c>
    </row>
    <row r="31" spans="1:27" ht="12.75">
      <c r="A31" s="5" t="s">
        <v>34</v>
      </c>
      <c r="B31" s="3"/>
      <c r="C31" s="22">
        <v>7977259</v>
      </c>
      <c r="D31" s="22"/>
      <c r="E31" s="23">
        <v>8559282</v>
      </c>
      <c r="F31" s="24">
        <v>8559282</v>
      </c>
      <c r="G31" s="24">
        <v>688663</v>
      </c>
      <c r="H31" s="24">
        <v>578622</v>
      </c>
      <c r="I31" s="24">
        <v>865557</v>
      </c>
      <c r="J31" s="24">
        <v>2132842</v>
      </c>
      <c r="K31" s="24">
        <v>554708</v>
      </c>
      <c r="L31" s="24">
        <v>755722</v>
      </c>
      <c r="M31" s="24">
        <v>669865</v>
      </c>
      <c r="N31" s="24">
        <v>1980295</v>
      </c>
      <c r="O31" s="24">
        <v>653875</v>
      </c>
      <c r="P31" s="24">
        <v>592441</v>
      </c>
      <c r="Q31" s="24"/>
      <c r="R31" s="24">
        <v>1246316</v>
      </c>
      <c r="S31" s="24"/>
      <c r="T31" s="24"/>
      <c r="U31" s="24"/>
      <c r="V31" s="24"/>
      <c r="W31" s="24">
        <v>5359453</v>
      </c>
      <c r="X31" s="24">
        <v>6419340</v>
      </c>
      <c r="Y31" s="24">
        <v>-1059887</v>
      </c>
      <c r="Z31" s="6">
        <v>-16.51</v>
      </c>
      <c r="AA31" s="22">
        <v>8559282</v>
      </c>
    </row>
    <row r="32" spans="1:27" ht="12.75">
      <c r="A32" s="2" t="s">
        <v>35</v>
      </c>
      <c r="B32" s="3"/>
      <c r="C32" s="19">
        <f aca="true" t="shared" si="6" ref="C32:Y32">SUM(C33:C37)</f>
        <v>105714899</v>
      </c>
      <c r="D32" s="19">
        <f>SUM(D33:D37)</f>
        <v>0</v>
      </c>
      <c r="E32" s="20">
        <f t="shared" si="6"/>
        <v>124239266</v>
      </c>
      <c r="F32" s="21">
        <f t="shared" si="6"/>
        <v>124239268</v>
      </c>
      <c r="G32" s="21">
        <f t="shared" si="6"/>
        <v>6706113</v>
      </c>
      <c r="H32" s="21">
        <f t="shared" si="6"/>
        <v>6145254</v>
      </c>
      <c r="I32" s="21">
        <f t="shared" si="6"/>
        <v>6537355</v>
      </c>
      <c r="J32" s="21">
        <f t="shared" si="6"/>
        <v>19388722</v>
      </c>
      <c r="K32" s="21">
        <f t="shared" si="6"/>
        <v>7123550</v>
      </c>
      <c r="L32" s="21">
        <f t="shared" si="6"/>
        <v>13387170</v>
      </c>
      <c r="M32" s="21">
        <f t="shared" si="6"/>
        <v>8236007</v>
      </c>
      <c r="N32" s="21">
        <f t="shared" si="6"/>
        <v>28746727</v>
      </c>
      <c r="O32" s="21">
        <f t="shared" si="6"/>
        <v>7578330</v>
      </c>
      <c r="P32" s="21">
        <f t="shared" si="6"/>
        <v>8726613</v>
      </c>
      <c r="Q32" s="21">
        <f t="shared" si="6"/>
        <v>0</v>
      </c>
      <c r="R32" s="21">
        <f t="shared" si="6"/>
        <v>16304943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64440392</v>
      </c>
      <c r="X32" s="21">
        <f t="shared" si="6"/>
        <v>93178827</v>
      </c>
      <c r="Y32" s="21">
        <f t="shared" si="6"/>
        <v>-28738435</v>
      </c>
      <c r="Z32" s="4">
        <f>+IF(X32&lt;&gt;0,+(Y32/X32)*100,0)</f>
        <v>-30.842237367937674</v>
      </c>
      <c r="AA32" s="19">
        <f>SUM(AA33:AA37)</f>
        <v>124239268</v>
      </c>
    </row>
    <row r="33" spans="1:27" ht="12.75">
      <c r="A33" s="5" t="s">
        <v>36</v>
      </c>
      <c r="B33" s="3"/>
      <c r="C33" s="22">
        <v>37841871</v>
      </c>
      <c r="D33" s="22"/>
      <c r="E33" s="23">
        <v>44317203</v>
      </c>
      <c r="F33" s="24">
        <v>44001003</v>
      </c>
      <c r="G33" s="24">
        <v>2985667</v>
      </c>
      <c r="H33" s="24">
        <v>2756249</v>
      </c>
      <c r="I33" s="24">
        <v>2667888</v>
      </c>
      <c r="J33" s="24">
        <v>8409804</v>
      </c>
      <c r="K33" s="24">
        <v>3009741</v>
      </c>
      <c r="L33" s="24">
        <v>3700124</v>
      </c>
      <c r="M33" s="24">
        <v>2519948</v>
      </c>
      <c r="N33" s="24">
        <v>9229813</v>
      </c>
      <c r="O33" s="24">
        <v>2462509</v>
      </c>
      <c r="P33" s="24">
        <v>3614117</v>
      </c>
      <c r="Q33" s="24"/>
      <c r="R33" s="24">
        <v>6076626</v>
      </c>
      <c r="S33" s="24"/>
      <c r="T33" s="24"/>
      <c r="U33" s="24"/>
      <c r="V33" s="24"/>
      <c r="W33" s="24">
        <v>23716243</v>
      </c>
      <c r="X33" s="24">
        <v>33000525</v>
      </c>
      <c r="Y33" s="24">
        <v>-9284282</v>
      </c>
      <c r="Z33" s="6">
        <v>-28.13</v>
      </c>
      <c r="AA33" s="22">
        <v>44001003</v>
      </c>
    </row>
    <row r="34" spans="1:27" ht="12.75">
      <c r="A34" s="5" t="s">
        <v>37</v>
      </c>
      <c r="B34" s="3"/>
      <c r="C34" s="22">
        <v>7186706</v>
      </c>
      <c r="D34" s="22"/>
      <c r="E34" s="23">
        <v>11212604</v>
      </c>
      <c r="F34" s="24">
        <v>11212605</v>
      </c>
      <c r="G34" s="24">
        <v>357303</v>
      </c>
      <c r="H34" s="24">
        <v>440408</v>
      </c>
      <c r="I34" s="24">
        <v>602023</v>
      </c>
      <c r="J34" s="24">
        <v>1399734</v>
      </c>
      <c r="K34" s="24">
        <v>571986</v>
      </c>
      <c r="L34" s="24">
        <v>1261978</v>
      </c>
      <c r="M34" s="24">
        <v>571135</v>
      </c>
      <c r="N34" s="24">
        <v>2405099</v>
      </c>
      <c r="O34" s="24">
        <v>242885</v>
      </c>
      <c r="P34" s="24">
        <v>286304</v>
      </c>
      <c r="Q34" s="24"/>
      <c r="R34" s="24">
        <v>529189</v>
      </c>
      <c r="S34" s="24"/>
      <c r="T34" s="24"/>
      <c r="U34" s="24"/>
      <c r="V34" s="24"/>
      <c r="W34" s="24">
        <v>4334022</v>
      </c>
      <c r="X34" s="24">
        <v>8409321</v>
      </c>
      <c r="Y34" s="24">
        <v>-4075299</v>
      </c>
      <c r="Z34" s="6">
        <v>-48.46</v>
      </c>
      <c r="AA34" s="22">
        <v>11212605</v>
      </c>
    </row>
    <row r="35" spans="1:27" ht="12.75">
      <c r="A35" s="5" t="s">
        <v>38</v>
      </c>
      <c r="B35" s="3"/>
      <c r="C35" s="22">
        <v>21337186</v>
      </c>
      <c r="D35" s="22"/>
      <c r="E35" s="23">
        <v>30759907</v>
      </c>
      <c r="F35" s="24">
        <v>31076107</v>
      </c>
      <c r="G35" s="24">
        <v>2073610</v>
      </c>
      <c r="H35" s="24">
        <v>1664950</v>
      </c>
      <c r="I35" s="24">
        <v>1868643</v>
      </c>
      <c r="J35" s="24">
        <v>5607203</v>
      </c>
      <c r="K35" s="24">
        <v>1944180</v>
      </c>
      <c r="L35" s="24">
        <v>5315263</v>
      </c>
      <c r="M35" s="24">
        <v>2035393</v>
      </c>
      <c r="N35" s="24">
        <v>9294836</v>
      </c>
      <c r="O35" s="24">
        <v>2333576</v>
      </c>
      <c r="P35" s="24">
        <v>1859535</v>
      </c>
      <c r="Q35" s="24"/>
      <c r="R35" s="24">
        <v>4193111</v>
      </c>
      <c r="S35" s="24"/>
      <c r="T35" s="24"/>
      <c r="U35" s="24"/>
      <c r="V35" s="24"/>
      <c r="W35" s="24">
        <v>19095150</v>
      </c>
      <c r="X35" s="24">
        <v>23307003</v>
      </c>
      <c r="Y35" s="24">
        <v>-4211853</v>
      </c>
      <c r="Z35" s="6">
        <v>-18.07</v>
      </c>
      <c r="AA35" s="22">
        <v>31076107</v>
      </c>
    </row>
    <row r="36" spans="1:27" ht="12.75">
      <c r="A36" s="5" t="s">
        <v>39</v>
      </c>
      <c r="B36" s="3"/>
      <c r="C36" s="22">
        <v>20208910</v>
      </c>
      <c r="D36" s="22"/>
      <c r="E36" s="23">
        <v>16117653</v>
      </c>
      <c r="F36" s="24">
        <v>16117654</v>
      </c>
      <c r="G36" s="24">
        <v>1153466</v>
      </c>
      <c r="H36" s="24">
        <v>1149248</v>
      </c>
      <c r="I36" s="24">
        <v>1113243</v>
      </c>
      <c r="J36" s="24">
        <v>3415957</v>
      </c>
      <c r="K36" s="24">
        <v>1185465</v>
      </c>
      <c r="L36" s="24">
        <v>1262570</v>
      </c>
      <c r="M36" s="24">
        <v>1147177</v>
      </c>
      <c r="N36" s="24">
        <v>3595212</v>
      </c>
      <c r="O36" s="24">
        <v>1003420</v>
      </c>
      <c r="P36" s="24">
        <v>1387468</v>
      </c>
      <c r="Q36" s="24"/>
      <c r="R36" s="24">
        <v>2390888</v>
      </c>
      <c r="S36" s="24"/>
      <c r="T36" s="24"/>
      <c r="U36" s="24"/>
      <c r="V36" s="24"/>
      <c r="W36" s="24">
        <v>9402057</v>
      </c>
      <c r="X36" s="24">
        <v>12088152</v>
      </c>
      <c r="Y36" s="24">
        <v>-2686095</v>
      </c>
      <c r="Z36" s="6">
        <v>-22.22</v>
      </c>
      <c r="AA36" s="22">
        <v>16117654</v>
      </c>
    </row>
    <row r="37" spans="1:27" ht="12.75">
      <c r="A37" s="5" t="s">
        <v>40</v>
      </c>
      <c r="B37" s="3"/>
      <c r="C37" s="25">
        <v>19140226</v>
      </c>
      <c r="D37" s="25"/>
      <c r="E37" s="26">
        <v>21831899</v>
      </c>
      <c r="F37" s="27">
        <v>21831899</v>
      </c>
      <c r="G37" s="27">
        <v>136067</v>
      </c>
      <c r="H37" s="27">
        <v>134399</v>
      </c>
      <c r="I37" s="27">
        <v>285558</v>
      </c>
      <c r="J37" s="27">
        <v>556024</v>
      </c>
      <c r="K37" s="27">
        <v>412178</v>
      </c>
      <c r="L37" s="27">
        <v>1847235</v>
      </c>
      <c r="M37" s="27">
        <v>1962354</v>
      </c>
      <c r="N37" s="27">
        <v>4221767</v>
      </c>
      <c r="O37" s="27">
        <v>1535940</v>
      </c>
      <c r="P37" s="27">
        <v>1579189</v>
      </c>
      <c r="Q37" s="27"/>
      <c r="R37" s="27">
        <v>3115129</v>
      </c>
      <c r="S37" s="27"/>
      <c r="T37" s="27"/>
      <c r="U37" s="27"/>
      <c r="V37" s="27"/>
      <c r="W37" s="27">
        <v>7892920</v>
      </c>
      <c r="X37" s="27">
        <v>16373826</v>
      </c>
      <c r="Y37" s="27">
        <v>-8480906</v>
      </c>
      <c r="Z37" s="7">
        <v>-51.8</v>
      </c>
      <c r="AA37" s="25">
        <v>21831899</v>
      </c>
    </row>
    <row r="38" spans="1:27" ht="12.75">
      <c r="A38" s="2" t="s">
        <v>41</v>
      </c>
      <c r="B38" s="8"/>
      <c r="C38" s="19">
        <f aca="true" t="shared" si="7" ref="C38:Y38">SUM(C39:C41)</f>
        <v>101476459</v>
      </c>
      <c r="D38" s="19">
        <f>SUM(D39:D41)</f>
        <v>0</v>
      </c>
      <c r="E38" s="20">
        <f t="shared" si="7"/>
        <v>117641260</v>
      </c>
      <c r="F38" s="21">
        <f t="shared" si="7"/>
        <v>320494896</v>
      </c>
      <c r="G38" s="21">
        <f t="shared" si="7"/>
        <v>5477533</v>
      </c>
      <c r="H38" s="21">
        <f t="shared" si="7"/>
        <v>16643823</v>
      </c>
      <c r="I38" s="21">
        <f t="shared" si="7"/>
        <v>11138760</v>
      </c>
      <c r="J38" s="21">
        <f t="shared" si="7"/>
        <v>33260116</v>
      </c>
      <c r="K38" s="21">
        <f t="shared" si="7"/>
        <v>13145683</v>
      </c>
      <c r="L38" s="21">
        <f t="shared" si="7"/>
        <v>9630059</v>
      </c>
      <c r="M38" s="21">
        <f t="shared" si="7"/>
        <v>11620830</v>
      </c>
      <c r="N38" s="21">
        <f t="shared" si="7"/>
        <v>34396572</v>
      </c>
      <c r="O38" s="21">
        <f t="shared" si="7"/>
        <v>4520190</v>
      </c>
      <c r="P38" s="21">
        <f t="shared" si="7"/>
        <v>5761099</v>
      </c>
      <c r="Q38" s="21">
        <f t="shared" si="7"/>
        <v>0</v>
      </c>
      <c r="R38" s="21">
        <f t="shared" si="7"/>
        <v>10281289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77937977</v>
      </c>
      <c r="X38" s="21">
        <f t="shared" si="7"/>
        <v>240370101</v>
      </c>
      <c r="Y38" s="21">
        <f t="shared" si="7"/>
        <v>-162432124</v>
      </c>
      <c r="Z38" s="4">
        <f>+IF(X38&lt;&gt;0,+(Y38/X38)*100,0)</f>
        <v>-67.57584380263667</v>
      </c>
      <c r="AA38" s="19">
        <f>SUM(AA39:AA41)</f>
        <v>320494896</v>
      </c>
    </row>
    <row r="39" spans="1:27" ht="12.75">
      <c r="A39" s="5" t="s">
        <v>42</v>
      </c>
      <c r="B39" s="3"/>
      <c r="C39" s="22">
        <v>79346993</v>
      </c>
      <c r="D39" s="22"/>
      <c r="E39" s="23">
        <v>81098063</v>
      </c>
      <c r="F39" s="24">
        <v>282701700</v>
      </c>
      <c r="G39" s="24">
        <v>1522331</v>
      </c>
      <c r="H39" s="24">
        <v>13605558</v>
      </c>
      <c r="I39" s="24">
        <v>8284352</v>
      </c>
      <c r="J39" s="24">
        <v>23412241</v>
      </c>
      <c r="K39" s="24">
        <v>8182431</v>
      </c>
      <c r="L39" s="24">
        <v>7228784</v>
      </c>
      <c r="M39" s="24">
        <v>10651328</v>
      </c>
      <c r="N39" s="24">
        <v>26062543</v>
      </c>
      <c r="O39" s="24">
        <v>3640570</v>
      </c>
      <c r="P39" s="24">
        <v>3957437</v>
      </c>
      <c r="Q39" s="24"/>
      <c r="R39" s="24">
        <v>7598007</v>
      </c>
      <c r="S39" s="24"/>
      <c r="T39" s="24"/>
      <c r="U39" s="24"/>
      <c r="V39" s="24"/>
      <c r="W39" s="24">
        <v>57072791</v>
      </c>
      <c r="X39" s="24">
        <v>212025483</v>
      </c>
      <c r="Y39" s="24">
        <v>-154952692</v>
      </c>
      <c r="Z39" s="6">
        <v>-73.08</v>
      </c>
      <c r="AA39" s="22">
        <v>282701700</v>
      </c>
    </row>
    <row r="40" spans="1:27" ht="12.75">
      <c r="A40" s="5" t="s">
        <v>43</v>
      </c>
      <c r="B40" s="3"/>
      <c r="C40" s="22">
        <v>9860994</v>
      </c>
      <c r="D40" s="22"/>
      <c r="E40" s="23">
        <v>21715630</v>
      </c>
      <c r="F40" s="24">
        <v>22515629</v>
      </c>
      <c r="G40" s="24">
        <v>52030</v>
      </c>
      <c r="H40" s="24">
        <v>318351</v>
      </c>
      <c r="I40" s="24">
        <v>55695</v>
      </c>
      <c r="J40" s="24">
        <v>426076</v>
      </c>
      <c r="K40" s="24">
        <v>2149038</v>
      </c>
      <c r="L40" s="24">
        <v>615274</v>
      </c>
      <c r="M40" s="24">
        <v>131956</v>
      </c>
      <c r="N40" s="24">
        <v>2896268</v>
      </c>
      <c r="O40" s="24">
        <v>69707</v>
      </c>
      <c r="P40" s="24">
        <v>1007622</v>
      </c>
      <c r="Q40" s="24"/>
      <c r="R40" s="24">
        <v>1077329</v>
      </c>
      <c r="S40" s="24"/>
      <c r="T40" s="24"/>
      <c r="U40" s="24"/>
      <c r="V40" s="24"/>
      <c r="W40" s="24">
        <v>4399673</v>
      </c>
      <c r="X40" s="24">
        <v>16886601</v>
      </c>
      <c r="Y40" s="24">
        <v>-12486928</v>
      </c>
      <c r="Z40" s="6">
        <v>-73.95</v>
      </c>
      <c r="AA40" s="22">
        <v>22515629</v>
      </c>
    </row>
    <row r="41" spans="1:27" ht="12.75">
      <c r="A41" s="5" t="s">
        <v>44</v>
      </c>
      <c r="B41" s="3"/>
      <c r="C41" s="22">
        <v>12268472</v>
      </c>
      <c r="D41" s="22"/>
      <c r="E41" s="23">
        <v>14827567</v>
      </c>
      <c r="F41" s="24">
        <v>15277567</v>
      </c>
      <c r="G41" s="24">
        <v>3903172</v>
      </c>
      <c r="H41" s="24">
        <v>2719914</v>
      </c>
      <c r="I41" s="24">
        <v>2798713</v>
      </c>
      <c r="J41" s="24">
        <v>9421799</v>
      </c>
      <c r="K41" s="24">
        <v>2814214</v>
      </c>
      <c r="L41" s="24">
        <v>1786001</v>
      </c>
      <c r="M41" s="24">
        <v>837546</v>
      </c>
      <c r="N41" s="24">
        <v>5437761</v>
      </c>
      <c r="O41" s="24">
        <v>809913</v>
      </c>
      <c r="P41" s="24">
        <v>796040</v>
      </c>
      <c r="Q41" s="24"/>
      <c r="R41" s="24">
        <v>1605953</v>
      </c>
      <c r="S41" s="24"/>
      <c r="T41" s="24"/>
      <c r="U41" s="24"/>
      <c r="V41" s="24"/>
      <c r="W41" s="24">
        <v>16465513</v>
      </c>
      <c r="X41" s="24">
        <v>11458017</v>
      </c>
      <c r="Y41" s="24">
        <v>5007496</v>
      </c>
      <c r="Z41" s="6">
        <v>43.7</v>
      </c>
      <c r="AA41" s="22">
        <v>15277567</v>
      </c>
    </row>
    <row r="42" spans="1:27" ht="12.75">
      <c r="A42" s="2" t="s">
        <v>45</v>
      </c>
      <c r="B42" s="8"/>
      <c r="C42" s="19">
        <f aca="true" t="shared" si="8" ref="C42:Y42">SUM(C43:C46)</f>
        <v>871334778</v>
      </c>
      <c r="D42" s="19">
        <f>SUM(D43:D46)</f>
        <v>0</v>
      </c>
      <c r="E42" s="20">
        <f t="shared" si="8"/>
        <v>658009367</v>
      </c>
      <c r="F42" s="21">
        <f t="shared" si="8"/>
        <v>646996261</v>
      </c>
      <c r="G42" s="21">
        <f t="shared" si="8"/>
        <v>27878972</v>
      </c>
      <c r="H42" s="21">
        <f t="shared" si="8"/>
        <v>24596723</v>
      </c>
      <c r="I42" s="21">
        <f t="shared" si="8"/>
        <v>39549033</v>
      </c>
      <c r="J42" s="21">
        <f t="shared" si="8"/>
        <v>92024728</v>
      </c>
      <c r="K42" s="21">
        <f t="shared" si="8"/>
        <v>42772464</v>
      </c>
      <c r="L42" s="21">
        <f t="shared" si="8"/>
        <v>38033180</v>
      </c>
      <c r="M42" s="21">
        <f t="shared" si="8"/>
        <v>41675917</v>
      </c>
      <c r="N42" s="21">
        <f t="shared" si="8"/>
        <v>122481561</v>
      </c>
      <c r="O42" s="21">
        <f t="shared" si="8"/>
        <v>32785201</v>
      </c>
      <c r="P42" s="21">
        <f t="shared" si="8"/>
        <v>36834533</v>
      </c>
      <c r="Q42" s="21">
        <f t="shared" si="8"/>
        <v>0</v>
      </c>
      <c r="R42" s="21">
        <f t="shared" si="8"/>
        <v>69619734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284126023</v>
      </c>
      <c r="X42" s="21">
        <f t="shared" si="8"/>
        <v>485246997</v>
      </c>
      <c r="Y42" s="21">
        <f t="shared" si="8"/>
        <v>-201120974</v>
      </c>
      <c r="Z42" s="4">
        <f>+IF(X42&lt;&gt;0,+(Y42/X42)*100,0)</f>
        <v>-41.44713419009577</v>
      </c>
      <c r="AA42" s="19">
        <f>SUM(AA43:AA46)</f>
        <v>646996261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>
        <v>871334778</v>
      </c>
      <c r="D44" s="22"/>
      <c r="E44" s="23">
        <v>658009367</v>
      </c>
      <c r="F44" s="24">
        <v>646996261</v>
      </c>
      <c r="G44" s="24">
        <v>27878972</v>
      </c>
      <c r="H44" s="24">
        <v>24596723</v>
      </c>
      <c r="I44" s="24">
        <v>39549033</v>
      </c>
      <c r="J44" s="24">
        <v>92024728</v>
      </c>
      <c r="K44" s="24">
        <v>42772464</v>
      </c>
      <c r="L44" s="24">
        <v>38033180</v>
      </c>
      <c r="M44" s="24">
        <v>41675917</v>
      </c>
      <c r="N44" s="24">
        <v>122481561</v>
      </c>
      <c r="O44" s="24">
        <v>32785201</v>
      </c>
      <c r="P44" s="24">
        <v>36834533</v>
      </c>
      <c r="Q44" s="24"/>
      <c r="R44" s="24">
        <v>69619734</v>
      </c>
      <c r="S44" s="24"/>
      <c r="T44" s="24"/>
      <c r="U44" s="24"/>
      <c r="V44" s="24"/>
      <c r="W44" s="24">
        <v>284126023</v>
      </c>
      <c r="X44" s="24">
        <v>485246997</v>
      </c>
      <c r="Y44" s="24">
        <v>-201120974</v>
      </c>
      <c r="Z44" s="6">
        <v>-41.45</v>
      </c>
      <c r="AA44" s="22">
        <v>646996261</v>
      </c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>
        <v>5295167</v>
      </c>
      <c r="D47" s="19"/>
      <c r="E47" s="20">
        <v>6819452</v>
      </c>
      <c r="F47" s="21">
        <v>6879452</v>
      </c>
      <c r="G47" s="21">
        <v>120431</v>
      </c>
      <c r="H47" s="21">
        <v>233844</v>
      </c>
      <c r="I47" s="21">
        <v>170874</v>
      </c>
      <c r="J47" s="21">
        <v>525149</v>
      </c>
      <c r="K47" s="21">
        <v>857545</v>
      </c>
      <c r="L47" s="21">
        <v>169297</v>
      </c>
      <c r="M47" s="21">
        <v>129218</v>
      </c>
      <c r="N47" s="21">
        <v>1156060</v>
      </c>
      <c r="O47" s="21">
        <v>242714</v>
      </c>
      <c r="P47" s="21">
        <v>139733</v>
      </c>
      <c r="Q47" s="21"/>
      <c r="R47" s="21">
        <v>382447</v>
      </c>
      <c r="S47" s="21"/>
      <c r="T47" s="21"/>
      <c r="U47" s="21"/>
      <c r="V47" s="21"/>
      <c r="W47" s="21">
        <v>2063656</v>
      </c>
      <c r="X47" s="21">
        <v>5159484</v>
      </c>
      <c r="Y47" s="21">
        <v>-3095828</v>
      </c>
      <c r="Z47" s="4">
        <v>-60</v>
      </c>
      <c r="AA47" s="19">
        <v>6879452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1633886395</v>
      </c>
      <c r="D48" s="40">
        <f>+D28+D32+D38+D42+D47</f>
        <v>0</v>
      </c>
      <c r="E48" s="41">
        <f t="shared" si="9"/>
        <v>1433243728</v>
      </c>
      <c r="F48" s="42">
        <f t="shared" si="9"/>
        <v>1649686422</v>
      </c>
      <c r="G48" s="42">
        <f t="shared" si="9"/>
        <v>75973240</v>
      </c>
      <c r="H48" s="42">
        <f t="shared" si="9"/>
        <v>81619747</v>
      </c>
      <c r="I48" s="42">
        <f t="shared" si="9"/>
        <v>101393304</v>
      </c>
      <c r="J48" s="42">
        <f t="shared" si="9"/>
        <v>258986291</v>
      </c>
      <c r="K48" s="42">
        <f t="shared" si="9"/>
        <v>106177644</v>
      </c>
      <c r="L48" s="42">
        <f t="shared" si="9"/>
        <v>98479567</v>
      </c>
      <c r="M48" s="42">
        <f t="shared" si="9"/>
        <v>115315908</v>
      </c>
      <c r="N48" s="42">
        <f t="shared" si="9"/>
        <v>319973119</v>
      </c>
      <c r="O48" s="42">
        <f t="shared" si="9"/>
        <v>75974398</v>
      </c>
      <c r="P48" s="42">
        <f t="shared" si="9"/>
        <v>90093923</v>
      </c>
      <c r="Q48" s="42">
        <f t="shared" si="9"/>
        <v>0</v>
      </c>
      <c r="R48" s="42">
        <f t="shared" si="9"/>
        <v>166068321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745027731</v>
      </c>
      <c r="X48" s="42">
        <f t="shared" si="9"/>
        <v>1237260969</v>
      </c>
      <c r="Y48" s="42">
        <f t="shared" si="9"/>
        <v>-492233238</v>
      </c>
      <c r="Z48" s="43">
        <f>+IF(X48&lt;&gt;0,+(Y48/X48)*100,0)</f>
        <v>-39.784107826325524</v>
      </c>
      <c r="AA48" s="40">
        <f>+AA28+AA32+AA38+AA42+AA47</f>
        <v>1649686422</v>
      </c>
    </row>
    <row r="49" spans="1:27" ht="12.75">
      <c r="A49" s="14" t="s">
        <v>96</v>
      </c>
      <c r="B49" s="15"/>
      <c r="C49" s="44">
        <f aca="true" t="shared" si="10" ref="C49:Y49">+C25-C48</f>
        <v>576521673</v>
      </c>
      <c r="D49" s="44">
        <f>+D25-D48</f>
        <v>0</v>
      </c>
      <c r="E49" s="45">
        <f t="shared" si="10"/>
        <v>1049572706</v>
      </c>
      <c r="F49" s="46">
        <f t="shared" si="10"/>
        <v>1118507510</v>
      </c>
      <c r="G49" s="46">
        <f t="shared" si="10"/>
        <v>308109299</v>
      </c>
      <c r="H49" s="46">
        <f t="shared" si="10"/>
        <v>-50790549</v>
      </c>
      <c r="I49" s="46">
        <f t="shared" si="10"/>
        <v>-74739887</v>
      </c>
      <c r="J49" s="46">
        <f t="shared" si="10"/>
        <v>182578863</v>
      </c>
      <c r="K49" s="46">
        <f t="shared" si="10"/>
        <v>-75887392</v>
      </c>
      <c r="L49" s="46">
        <f t="shared" si="10"/>
        <v>-70339487</v>
      </c>
      <c r="M49" s="46">
        <f t="shared" si="10"/>
        <v>183131861</v>
      </c>
      <c r="N49" s="46">
        <f t="shared" si="10"/>
        <v>36904982</v>
      </c>
      <c r="O49" s="46">
        <f t="shared" si="10"/>
        <v>-57240301</v>
      </c>
      <c r="P49" s="46">
        <f t="shared" si="10"/>
        <v>-56146698</v>
      </c>
      <c r="Q49" s="46">
        <f t="shared" si="10"/>
        <v>0</v>
      </c>
      <c r="R49" s="46">
        <f t="shared" si="10"/>
        <v>-113386999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106096846</v>
      </c>
      <c r="X49" s="46">
        <f>IF(F25=F48,0,X25-X48)</f>
        <v>838884258</v>
      </c>
      <c r="Y49" s="46">
        <f t="shared" si="10"/>
        <v>-732787412</v>
      </c>
      <c r="Z49" s="47">
        <f>+IF(X49&lt;&gt;0,+(Y49/X49)*100,0)</f>
        <v>-87.35262403743901</v>
      </c>
      <c r="AA49" s="44">
        <f>+AA25-AA48</f>
        <v>1118507510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299999407</v>
      </c>
      <c r="D5" s="19">
        <f>SUM(D6:D8)</f>
        <v>0</v>
      </c>
      <c r="E5" s="20">
        <f t="shared" si="0"/>
        <v>304529650</v>
      </c>
      <c r="F5" s="21">
        <f t="shared" si="0"/>
        <v>305725653</v>
      </c>
      <c r="G5" s="21">
        <f t="shared" si="0"/>
        <v>118220718</v>
      </c>
      <c r="H5" s="21">
        <f t="shared" si="0"/>
        <v>3814482</v>
      </c>
      <c r="I5" s="21">
        <f t="shared" si="0"/>
        <v>18167721</v>
      </c>
      <c r="J5" s="21">
        <f t="shared" si="0"/>
        <v>140202921</v>
      </c>
      <c r="K5" s="21">
        <f t="shared" si="0"/>
        <v>3111979</v>
      </c>
      <c r="L5" s="21">
        <f t="shared" si="0"/>
        <v>3419209</v>
      </c>
      <c r="M5" s="21">
        <f t="shared" si="0"/>
        <v>81823328</v>
      </c>
      <c r="N5" s="21">
        <f t="shared" si="0"/>
        <v>88354516</v>
      </c>
      <c r="O5" s="21">
        <f t="shared" si="0"/>
        <v>4259149</v>
      </c>
      <c r="P5" s="21">
        <f t="shared" si="0"/>
        <v>4170758</v>
      </c>
      <c r="Q5" s="21">
        <f t="shared" si="0"/>
        <v>61168928</v>
      </c>
      <c r="R5" s="21">
        <f t="shared" si="0"/>
        <v>69598835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298156272</v>
      </c>
      <c r="X5" s="21">
        <f t="shared" si="0"/>
        <v>228845748</v>
      </c>
      <c r="Y5" s="21">
        <f t="shared" si="0"/>
        <v>69310524</v>
      </c>
      <c r="Z5" s="4">
        <f>+IF(X5&lt;&gt;0,+(Y5/X5)*100,0)</f>
        <v>30.287005376215248</v>
      </c>
      <c r="AA5" s="19">
        <f>SUM(AA6:AA8)</f>
        <v>305725653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299999407</v>
      </c>
      <c r="D7" s="25"/>
      <c r="E7" s="26">
        <v>304529650</v>
      </c>
      <c r="F7" s="27">
        <v>305725653</v>
      </c>
      <c r="G7" s="27">
        <v>118220718</v>
      </c>
      <c r="H7" s="27">
        <v>3814482</v>
      </c>
      <c r="I7" s="27">
        <v>18167721</v>
      </c>
      <c r="J7" s="27">
        <v>140202921</v>
      </c>
      <c r="K7" s="27">
        <v>3111979</v>
      </c>
      <c r="L7" s="27">
        <v>3419209</v>
      </c>
      <c r="M7" s="27">
        <v>81823328</v>
      </c>
      <c r="N7" s="27">
        <v>88354516</v>
      </c>
      <c r="O7" s="27">
        <v>4259149</v>
      </c>
      <c r="P7" s="27">
        <v>4170758</v>
      </c>
      <c r="Q7" s="27">
        <v>61168928</v>
      </c>
      <c r="R7" s="27">
        <v>69598835</v>
      </c>
      <c r="S7" s="27"/>
      <c r="T7" s="27"/>
      <c r="U7" s="27"/>
      <c r="V7" s="27"/>
      <c r="W7" s="27">
        <v>298156272</v>
      </c>
      <c r="X7" s="27">
        <v>228845748</v>
      </c>
      <c r="Y7" s="27">
        <v>69310524</v>
      </c>
      <c r="Z7" s="7">
        <v>30.29</v>
      </c>
      <c r="AA7" s="25">
        <v>305725653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7239792</v>
      </c>
      <c r="D9" s="19">
        <f>SUM(D10:D14)</f>
        <v>0</v>
      </c>
      <c r="E9" s="20">
        <f t="shared" si="1"/>
        <v>11026277</v>
      </c>
      <c r="F9" s="21">
        <f t="shared" si="1"/>
        <v>10406276</v>
      </c>
      <c r="G9" s="21">
        <f t="shared" si="1"/>
        <v>321921</v>
      </c>
      <c r="H9" s="21">
        <f t="shared" si="1"/>
        <v>279596</v>
      </c>
      <c r="I9" s="21">
        <f t="shared" si="1"/>
        <v>351169</v>
      </c>
      <c r="J9" s="21">
        <f t="shared" si="1"/>
        <v>952686</v>
      </c>
      <c r="K9" s="21">
        <f t="shared" si="1"/>
        <v>1585563</v>
      </c>
      <c r="L9" s="21">
        <f t="shared" si="1"/>
        <v>933378</v>
      </c>
      <c r="M9" s="21">
        <f t="shared" si="1"/>
        <v>265758</v>
      </c>
      <c r="N9" s="21">
        <f t="shared" si="1"/>
        <v>2784699</v>
      </c>
      <c r="O9" s="21">
        <f t="shared" si="1"/>
        <v>13605</v>
      </c>
      <c r="P9" s="21">
        <f t="shared" si="1"/>
        <v>272575</v>
      </c>
      <c r="Q9" s="21">
        <f t="shared" si="1"/>
        <v>282848</v>
      </c>
      <c r="R9" s="21">
        <f t="shared" si="1"/>
        <v>569028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4306413</v>
      </c>
      <c r="X9" s="21">
        <f t="shared" si="1"/>
        <v>8037222</v>
      </c>
      <c r="Y9" s="21">
        <f t="shared" si="1"/>
        <v>-3730809</v>
      </c>
      <c r="Z9" s="4">
        <f>+IF(X9&lt;&gt;0,+(Y9/X9)*100,0)</f>
        <v>-46.419135865601326</v>
      </c>
      <c r="AA9" s="19">
        <f>SUM(AA10:AA14)</f>
        <v>10406276</v>
      </c>
    </row>
    <row r="10" spans="1:27" ht="12.75">
      <c r="A10" s="5" t="s">
        <v>36</v>
      </c>
      <c r="B10" s="3"/>
      <c r="C10" s="22">
        <v>1107095</v>
      </c>
      <c r="D10" s="22"/>
      <c r="E10" s="23">
        <v>4937000</v>
      </c>
      <c r="F10" s="24">
        <v>4317000</v>
      </c>
      <c r="G10" s="24">
        <v>-5220</v>
      </c>
      <c r="H10" s="24"/>
      <c r="I10" s="24">
        <v>61360</v>
      </c>
      <c r="J10" s="24">
        <v>56140</v>
      </c>
      <c r="K10" s="24">
        <v>1302423</v>
      </c>
      <c r="L10" s="24">
        <v>603927</v>
      </c>
      <c r="M10" s="24">
        <v>16277</v>
      </c>
      <c r="N10" s="24">
        <v>1922627</v>
      </c>
      <c r="O10" s="24">
        <v>-546954</v>
      </c>
      <c r="P10" s="24">
        <v>27582</v>
      </c>
      <c r="Q10" s="24">
        <v>6204</v>
      </c>
      <c r="R10" s="24">
        <v>-513168</v>
      </c>
      <c r="S10" s="24"/>
      <c r="T10" s="24"/>
      <c r="U10" s="24"/>
      <c r="V10" s="24"/>
      <c r="W10" s="24">
        <v>1465599</v>
      </c>
      <c r="X10" s="24">
        <v>3470262</v>
      </c>
      <c r="Y10" s="24">
        <v>-2004663</v>
      </c>
      <c r="Z10" s="6">
        <v>-57.77</v>
      </c>
      <c r="AA10" s="22">
        <v>4317000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6132697</v>
      </c>
      <c r="D12" s="22"/>
      <c r="E12" s="23">
        <v>6089277</v>
      </c>
      <c r="F12" s="24">
        <v>6089276</v>
      </c>
      <c r="G12" s="24">
        <v>327141</v>
      </c>
      <c r="H12" s="24">
        <v>279596</v>
      </c>
      <c r="I12" s="24">
        <v>289809</v>
      </c>
      <c r="J12" s="24">
        <v>896546</v>
      </c>
      <c r="K12" s="24">
        <v>283140</v>
      </c>
      <c r="L12" s="24">
        <v>329451</v>
      </c>
      <c r="M12" s="24">
        <v>249481</v>
      </c>
      <c r="N12" s="24">
        <v>862072</v>
      </c>
      <c r="O12" s="24">
        <v>560559</v>
      </c>
      <c r="P12" s="24">
        <v>244993</v>
      </c>
      <c r="Q12" s="24">
        <v>276644</v>
      </c>
      <c r="R12" s="24">
        <v>1082196</v>
      </c>
      <c r="S12" s="24"/>
      <c r="T12" s="24"/>
      <c r="U12" s="24"/>
      <c r="V12" s="24"/>
      <c r="W12" s="24">
        <v>2840814</v>
      </c>
      <c r="X12" s="24">
        <v>4566960</v>
      </c>
      <c r="Y12" s="24">
        <v>-1726146</v>
      </c>
      <c r="Z12" s="6">
        <v>-37.8</v>
      </c>
      <c r="AA12" s="22">
        <v>6089276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64764388</v>
      </c>
      <c r="D15" s="19">
        <f>SUM(D16:D18)</f>
        <v>0</v>
      </c>
      <c r="E15" s="20">
        <f t="shared" si="2"/>
        <v>50815000</v>
      </c>
      <c r="F15" s="21">
        <f t="shared" si="2"/>
        <v>49925002</v>
      </c>
      <c r="G15" s="21">
        <f t="shared" si="2"/>
        <v>61377</v>
      </c>
      <c r="H15" s="21">
        <f t="shared" si="2"/>
        <v>23945</v>
      </c>
      <c r="I15" s="21">
        <f t="shared" si="2"/>
        <v>7953282</v>
      </c>
      <c r="J15" s="21">
        <f t="shared" si="2"/>
        <v>8038604</v>
      </c>
      <c r="K15" s="21">
        <f t="shared" si="2"/>
        <v>4161934</v>
      </c>
      <c r="L15" s="21">
        <f t="shared" si="2"/>
        <v>9303338</v>
      </c>
      <c r="M15" s="21">
        <f t="shared" si="2"/>
        <v>64179</v>
      </c>
      <c r="N15" s="21">
        <f t="shared" si="2"/>
        <v>13529451</v>
      </c>
      <c r="O15" s="21">
        <f t="shared" si="2"/>
        <v>15294342</v>
      </c>
      <c r="P15" s="21">
        <f t="shared" si="2"/>
        <v>1400166</v>
      </c>
      <c r="Q15" s="21">
        <f t="shared" si="2"/>
        <v>2557432</v>
      </c>
      <c r="R15" s="21">
        <f t="shared" si="2"/>
        <v>19251940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40819995</v>
      </c>
      <c r="X15" s="21">
        <f t="shared" si="2"/>
        <v>37777498</v>
      </c>
      <c r="Y15" s="21">
        <f t="shared" si="2"/>
        <v>3042497</v>
      </c>
      <c r="Z15" s="4">
        <f>+IF(X15&lt;&gt;0,+(Y15/X15)*100,0)</f>
        <v>8.053728174375127</v>
      </c>
      <c r="AA15" s="19">
        <f>SUM(AA16:AA18)</f>
        <v>49925002</v>
      </c>
    </row>
    <row r="16" spans="1:27" ht="12.75">
      <c r="A16" s="5" t="s">
        <v>42</v>
      </c>
      <c r="B16" s="3"/>
      <c r="C16" s="22">
        <v>887833</v>
      </c>
      <c r="D16" s="22"/>
      <c r="E16" s="23">
        <v>145000</v>
      </c>
      <c r="F16" s="24">
        <v>350000</v>
      </c>
      <c r="G16" s="24">
        <v>19027</v>
      </c>
      <c r="H16" s="24">
        <v>11176</v>
      </c>
      <c r="I16" s="24">
        <v>6888</v>
      </c>
      <c r="J16" s="24">
        <v>37091</v>
      </c>
      <c r="K16" s="24">
        <v>17928</v>
      </c>
      <c r="L16" s="24">
        <v>132213</v>
      </c>
      <c r="M16" s="24">
        <v>54125</v>
      </c>
      <c r="N16" s="24">
        <v>204266</v>
      </c>
      <c r="O16" s="24">
        <v>12967</v>
      </c>
      <c r="P16" s="24">
        <v>48508</v>
      </c>
      <c r="Q16" s="24">
        <v>27429</v>
      </c>
      <c r="R16" s="24">
        <v>88904</v>
      </c>
      <c r="S16" s="24"/>
      <c r="T16" s="24"/>
      <c r="U16" s="24"/>
      <c r="V16" s="24"/>
      <c r="W16" s="24">
        <v>330261</v>
      </c>
      <c r="X16" s="24">
        <v>185622</v>
      </c>
      <c r="Y16" s="24">
        <v>144639</v>
      </c>
      <c r="Z16" s="6">
        <v>77.92</v>
      </c>
      <c r="AA16" s="22">
        <v>350000</v>
      </c>
    </row>
    <row r="17" spans="1:27" ht="12.75">
      <c r="A17" s="5" t="s">
        <v>43</v>
      </c>
      <c r="B17" s="3"/>
      <c r="C17" s="22">
        <v>63876555</v>
      </c>
      <c r="D17" s="22"/>
      <c r="E17" s="23">
        <v>50670000</v>
      </c>
      <c r="F17" s="24">
        <v>49575002</v>
      </c>
      <c r="G17" s="24">
        <v>42350</v>
      </c>
      <c r="H17" s="24">
        <v>12769</v>
      </c>
      <c r="I17" s="24">
        <v>7946394</v>
      </c>
      <c r="J17" s="24">
        <v>8001513</v>
      </c>
      <c r="K17" s="24">
        <v>4144006</v>
      </c>
      <c r="L17" s="24">
        <v>9171125</v>
      </c>
      <c r="M17" s="24">
        <v>10054</v>
      </c>
      <c r="N17" s="24">
        <v>13325185</v>
      </c>
      <c r="O17" s="24">
        <v>15281375</v>
      </c>
      <c r="P17" s="24">
        <v>1351658</v>
      </c>
      <c r="Q17" s="24">
        <v>2530003</v>
      </c>
      <c r="R17" s="24">
        <v>19163036</v>
      </c>
      <c r="S17" s="24"/>
      <c r="T17" s="24"/>
      <c r="U17" s="24"/>
      <c r="V17" s="24"/>
      <c r="W17" s="24">
        <v>40489734</v>
      </c>
      <c r="X17" s="24">
        <v>37591876</v>
      </c>
      <c r="Y17" s="24">
        <v>2897858</v>
      </c>
      <c r="Z17" s="6">
        <v>7.71</v>
      </c>
      <c r="AA17" s="22">
        <v>49575002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104810493</v>
      </c>
      <c r="D19" s="19">
        <f>SUM(D20:D23)</f>
        <v>0</v>
      </c>
      <c r="E19" s="20">
        <f t="shared" si="3"/>
        <v>138980622</v>
      </c>
      <c r="F19" s="21">
        <f t="shared" si="3"/>
        <v>140067622</v>
      </c>
      <c r="G19" s="21">
        <f t="shared" si="3"/>
        <v>4668395</v>
      </c>
      <c r="H19" s="21">
        <f t="shared" si="3"/>
        <v>3885068</v>
      </c>
      <c r="I19" s="21">
        <f t="shared" si="3"/>
        <v>9316178</v>
      </c>
      <c r="J19" s="21">
        <f t="shared" si="3"/>
        <v>17869641</v>
      </c>
      <c r="K19" s="21">
        <f t="shared" si="3"/>
        <v>17446907</v>
      </c>
      <c r="L19" s="21">
        <f t="shared" si="3"/>
        <v>11052275</v>
      </c>
      <c r="M19" s="21">
        <f t="shared" si="3"/>
        <v>9190258</v>
      </c>
      <c r="N19" s="21">
        <f t="shared" si="3"/>
        <v>37689440</v>
      </c>
      <c r="O19" s="21">
        <f t="shared" si="3"/>
        <v>22715441</v>
      </c>
      <c r="P19" s="21">
        <f t="shared" si="3"/>
        <v>24450491</v>
      </c>
      <c r="Q19" s="21">
        <f t="shared" si="3"/>
        <v>4823952</v>
      </c>
      <c r="R19" s="21">
        <f t="shared" si="3"/>
        <v>51989884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107548965</v>
      </c>
      <c r="X19" s="21">
        <f t="shared" si="3"/>
        <v>104643105</v>
      </c>
      <c r="Y19" s="21">
        <f t="shared" si="3"/>
        <v>2905860</v>
      </c>
      <c r="Z19" s="4">
        <f>+IF(X19&lt;&gt;0,+(Y19/X19)*100,0)</f>
        <v>2.7769244805952575</v>
      </c>
      <c r="AA19" s="19">
        <f>SUM(AA20:AA23)</f>
        <v>140067622</v>
      </c>
    </row>
    <row r="20" spans="1:27" ht="12.75">
      <c r="A20" s="5" t="s">
        <v>46</v>
      </c>
      <c r="B20" s="3"/>
      <c r="C20" s="22">
        <v>94679640</v>
      </c>
      <c r="D20" s="22"/>
      <c r="E20" s="23">
        <v>124132075</v>
      </c>
      <c r="F20" s="24">
        <v>125140074</v>
      </c>
      <c r="G20" s="24">
        <v>3771175</v>
      </c>
      <c r="H20" s="24">
        <v>2992320</v>
      </c>
      <c r="I20" s="24">
        <v>8396822</v>
      </c>
      <c r="J20" s="24">
        <v>15160317</v>
      </c>
      <c r="K20" s="24">
        <v>16532839</v>
      </c>
      <c r="L20" s="24">
        <v>8809193</v>
      </c>
      <c r="M20" s="24">
        <v>7085112</v>
      </c>
      <c r="N20" s="24">
        <v>32427144</v>
      </c>
      <c r="O20" s="24">
        <v>24285163</v>
      </c>
      <c r="P20" s="24">
        <v>23548475</v>
      </c>
      <c r="Q20" s="24">
        <v>3919044</v>
      </c>
      <c r="R20" s="24">
        <v>51752682</v>
      </c>
      <c r="S20" s="24"/>
      <c r="T20" s="24"/>
      <c r="U20" s="24"/>
      <c r="V20" s="24"/>
      <c r="W20" s="24">
        <v>99340143</v>
      </c>
      <c r="X20" s="24">
        <v>93477060</v>
      </c>
      <c r="Y20" s="24">
        <v>5863083</v>
      </c>
      <c r="Z20" s="6">
        <v>6.27</v>
      </c>
      <c r="AA20" s="22">
        <v>125140074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10130853</v>
      </c>
      <c r="D23" s="22"/>
      <c r="E23" s="23">
        <v>14848547</v>
      </c>
      <c r="F23" s="24">
        <v>14927548</v>
      </c>
      <c r="G23" s="24">
        <v>897220</v>
      </c>
      <c r="H23" s="24">
        <v>892748</v>
      </c>
      <c r="I23" s="24">
        <v>919356</v>
      </c>
      <c r="J23" s="24">
        <v>2709324</v>
      </c>
      <c r="K23" s="24">
        <v>914068</v>
      </c>
      <c r="L23" s="24">
        <v>2243082</v>
      </c>
      <c r="M23" s="24">
        <v>2105146</v>
      </c>
      <c r="N23" s="24">
        <v>5262296</v>
      </c>
      <c r="O23" s="24">
        <v>-1569722</v>
      </c>
      <c r="P23" s="24">
        <v>902016</v>
      </c>
      <c r="Q23" s="24">
        <v>904908</v>
      </c>
      <c r="R23" s="24">
        <v>237202</v>
      </c>
      <c r="S23" s="24"/>
      <c r="T23" s="24"/>
      <c r="U23" s="24"/>
      <c r="V23" s="24"/>
      <c r="W23" s="24">
        <v>8208822</v>
      </c>
      <c r="X23" s="24">
        <v>11166045</v>
      </c>
      <c r="Y23" s="24">
        <v>-2957223</v>
      </c>
      <c r="Z23" s="6">
        <v>-26.48</v>
      </c>
      <c r="AA23" s="22">
        <v>14927548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476814080</v>
      </c>
      <c r="D25" s="40">
        <f>+D5+D9+D15+D19+D24</f>
        <v>0</v>
      </c>
      <c r="E25" s="41">
        <f t="shared" si="4"/>
        <v>505351549</v>
      </c>
      <c r="F25" s="42">
        <f t="shared" si="4"/>
        <v>506124553</v>
      </c>
      <c r="G25" s="42">
        <f t="shared" si="4"/>
        <v>123272411</v>
      </c>
      <c r="H25" s="42">
        <f t="shared" si="4"/>
        <v>8003091</v>
      </c>
      <c r="I25" s="42">
        <f t="shared" si="4"/>
        <v>35788350</v>
      </c>
      <c r="J25" s="42">
        <f t="shared" si="4"/>
        <v>167063852</v>
      </c>
      <c r="K25" s="42">
        <f t="shared" si="4"/>
        <v>26306383</v>
      </c>
      <c r="L25" s="42">
        <f t="shared" si="4"/>
        <v>24708200</v>
      </c>
      <c r="M25" s="42">
        <f t="shared" si="4"/>
        <v>91343523</v>
      </c>
      <c r="N25" s="42">
        <f t="shared" si="4"/>
        <v>142358106</v>
      </c>
      <c r="O25" s="42">
        <f t="shared" si="4"/>
        <v>42282537</v>
      </c>
      <c r="P25" s="42">
        <f t="shared" si="4"/>
        <v>30293990</v>
      </c>
      <c r="Q25" s="42">
        <f t="shared" si="4"/>
        <v>68833160</v>
      </c>
      <c r="R25" s="42">
        <f t="shared" si="4"/>
        <v>141409687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450831645</v>
      </c>
      <c r="X25" s="42">
        <f t="shared" si="4"/>
        <v>379303573</v>
      </c>
      <c r="Y25" s="42">
        <f t="shared" si="4"/>
        <v>71528072</v>
      </c>
      <c r="Z25" s="43">
        <f>+IF(X25&lt;&gt;0,+(Y25/X25)*100,0)</f>
        <v>18.857737467187004</v>
      </c>
      <c r="AA25" s="40">
        <f>+AA5+AA9+AA15+AA19+AA24</f>
        <v>506124553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288170372</v>
      </c>
      <c r="D28" s="19">
        <f>SUM(D29:D31)</f>
        <v>0</v>
      </c>
      <c r="E28" s="20">
        <f t="shared" si="5"/>
        <v>231762185</v>
      </c>
      <c r="F28" s="21">
        <f t="shared" si="5"/>
        <v>205342452</v>
      </c>
      <c r="G28" s="21">
        <f t="shared" si="5"/>
        <v>5445396</v>
      </c>
      <c r="H28" s="21">
        <f t="shared" si="5"/>
        <v>7314370</v>
      </c>
      <c r="I28" s="21">
        <f t="shared" si="5"/>
        <v>5820570</v>
      </c>
      <c r="J28" s="21">
        <f t="shared" si="5"/>
        <v>18580336</v>
      </c>
      <c r="K28" s="21">
        <f t="shared" si="5"/>
        <v>31429693</v>
      </c>
      <c r="L28" s="21">
        <f t="shared" si="5"/>
        <v>17477212</v>
      </c>
      <c r="M28" s="21">
        <f t="shared" si="5"/>
        <v>6618693</v>
      </c>
      <c r="N28" s="21">
        <f t="shared" si="5"/>
        <v>55525598</v>
      </c>
      <c r="O28" s="21">
        <f t="shared" si="5"/>
        <v>9701748</v>
      </c>
      <c r="P28" s="21">
        <f t="shared" si="5"/>
        <v>14542142</v>
      </c>
      <c r="Q28" s="21">
        <f t="shared" si="5"/>
        <v>17812823</v>
      </c>
      <c r="R28" s="21">
        <f t="shared" si="5"/>
        <v>42056713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116162647</v>
      </c>
      <c r="X28" s="21">
        <f t="shared" si="5"/>
        <v>163914444</v>
      </c>
      <c r="Y28" s="21">
        <f t="shared" si="5"/>
        <v>-47751797</v>
      </c>
      <c r="Z28" s="4">
        <f>+IF(X28&lt;&gt;0,+(Y28/X28)*100,0)</f>
        <v>-29.132147134025605</v>
      </c>
      <c r="AA28" s="19">
        <f>SUM(AA29:AA31)</f>
        <v>205342452</v>
      </c>
    </row>
    <row r="29" spans="1:27" ht="12.75">
      <c r="A29" s="5" t="s">
        <v>32</v>
      </c>
      <c r="B29" s="3"/>
      <c r="C29" s="22">
        <v>27743634</v>
      </c>
      <c r="D29" s="22"/>
      <c r="E29" s="23">
        <v>31926084</v>
      </c>
      <c r="F29" s="24">
        <v>36237919</v>
      </c>
      <c r="G29" s="24">
        <v>15756</v>
      </c>
      <c r="H29" s="24">
        <v>1405276</v>
      </c>
      <c r="I29" s="24">
        <v>653766</v>
      </c>
      <c r="J29" s="24">
        <v>2074798</v>
      </c>
      <c r="K29" s="24">
        <v>7742673</v>
      </c>
      <c r="L29" s="24">
        <v>2244939</v>
      </c>
      <c r="M29" s="24">
        <v>2097003</v>
      </c>
      <c r="N29" s="24">
        <v>12084615</v>
      </c>
      <c r="O29" s="24">
        <v>1858104</v>
      </c>
      <c r="P29" s="24">
        <v>2013237</v>
      </c>
      <c r="Q29" s="24">
        <v>6624914</v>
      </c>
      <c r="R29" s="24">
        <v>10496255</v>
      </c>
      <c r="S29" s="24"/>
      <c r="T29" s="24"/>
      <c r="U29" s="24"/>
      <c r="V29" s="24"/>
      <c r="W29" s="24">
        <v>24655668</v>
      </c>
      <c r="X29" s="24">
        <v>25561526</v>
      </c>
      <c r="Y29" s="24">
        <v>-905858</v>
      </c>
      <c r="Z29" s="6">
        <v>-3.54</v>
      </c>
      <c r="AA29" s="22">
        <v>36237919</v>
      </c>
    </row>
    <row r="30" spans="1:27" ht="12.75">
      <c r="A30" s="5" t="s">
        <v>33</v>
      </c>
      <c r="B30" s="3"/>
      <c r="C30" s="25">
        <v>257355465</v>
      </c>
      <c r="D30" s="25"/>
      <c r="E30" s="26">
        <v>195927656</v>
      </c>
      <c r="F30" s="27">
        <v>164886985</v>
      </c>
      <c r="G30" s="27">
        <v>5429640</v>
      </c>
      <c r="H30" s="27">
        <v>5922830</v>
      </c>
      <c r="I30" s="27">
        <v>5096915</v>
      </c>
      <c r="J30" s="27">
        <v>16449385</v>
      </c>
      <c r="K30" s="27">
        <v>23012259</v>
      </c>
      <c r="L30" s="27">
        <v>14766818</v>
      </c>
      <c r="M30" s="27">
        <v>4479816</v>
      </c>
      <c r="N30" s="27">
        <v>42258893</v>
      </c>
      <c r="O30" s="27">
        <v>7678972</v>
      </c>
      <c r="P30" s="27">
        <v>12333495</v>
      </c>
      <c r="Q30" s="27">
        <v>11010578</v>
      </c>
      <c r="R30" s="27">
        <v>31023045</v>
      </c>
      <c r="S30" s="27"/>
      <c r="T30" s="27"/>
      <c r="U30" s="27"/>
      <c r="V30" s="27"/>
      <c r="W30" s="27">
        <v>89731323</v>
      </c>
      <c r="X30" s="27">
        <v>135305671</v>
      </c>
      <c r="Y30" s="27">
        <v>-45574348</v>
      </c>
      <c r="Z30" s="7">
        <v>-33.68</v>
      </c>
      <c r="AA30" s="25">
        <v>164886985</v>
      </c>
    </row>
    <row r="31" spans="1:27" ht="12.75">
      <c r="A31" s="5" t="s">
        <v>34</v>
      </c>
      <c r="B31" s="3"/>
      <c r="C31" s="22">
        <v>3071273</v>
      </c>
      <c r="D31" s="22"/>
      <c r="E31" s="23">
        <v>3908445</v>
      </c>
      <c r="F31" s="24">
        <v>4217548</v>
      </c>
      <c r="G31" s="24"/>
      <c r="H31" s="24">
        <v>-13736</v>
      </c>
      <c r="I31" s="24">
        <v>69889</v>
      </c>
      <c r="J31" s="24">
        <v>56153</v>
      </c>
      <c r="K31" s="24">
        <v>674761</v>
      </c>
      <c r="L31" s="24">
        <v>465455</v>
      </c>
      <c r="M31" s="24">
        <v>41874</v>
      </c>
      <c r="N31" s="24">
        <v>1182090</v>
      </c>
      <c r="O31" s="24">
        <v>164672</v>
      </c>
      <c r="P31" s="24">
        <v>195410</v>
      </c>
      <c r="Q31" s="24">
        <v>177331</v>
      </c>
      <c r="R31" s="24">
        <v>537413</v>
      </c>
      <c r="S31" s="24"/>
      <c r="T31" s="24"/>
      <c r="U31" s="24"/>
      <c r="V31" s="24"/>
      <c r="W31" s="24">
        <v>1775656</v>
      </c>
      <c r="X31" s="24">
        <v>3047247</v>
      </c>
      <c r="Y31" s="24">
        <v>-1271591</v>
      </c>
      <c r="Z31" s="6">
        <v>-41.73</v>
      </c>
      <c r="AA31" s="22">
        <v>4217548</v>
      </c>
    </row>
    <row r="32" spans="1:27" ht="12.75">
      <c r="A32" s="2" t="s">
        <v>35</v>
      </c>
      <c r="B32" s="3"/>
      <c r="C32" s="19">
        <f aca="true" t="shared" si="6" ref="C32:Y32">SUM(C33:C37)</f>
        <v>27387727</v>
      </c>
      <c r="D32" s="19">
        <f>SUM(D33:D37)</f>
        <v>0</v>
      </c>
      <c r="E32" s="20">
        <f t="shared" si="6"/>
        <v>31101238</v>
      </c>
      <c r="F32" s="21">
        <f t="shared" si="6"/>
        <v>27659240</v>
      </c>
      <c r="G32" s="21">
        <f t="shared" si="6"/>
        <v>784444</v>
      </c>
      <c r="H32" s="21">
        <f t="shared" si="6"/>
        <v>179631</v>
      </c>
      <c r="I32" s="21">
        <f t="shared" si="6"/>
        <v>1426857</v>
      </c>
      <c r="J32" s="21">
        <f t="shared" si="6"/>
        <v>2390932</v>
      </c>
      <c r="K32" s="21">
        <f t="shared" si="6"/>
        <v>6938448</v>
      </c>
      <c r="L32" s="21">
        <f t="shared" si="6"/>
        <v>3889901</v>
      </c>
      <c r="M32" s="21">
        <f t="shared" si="6"/>
        <v>968209</v>
      </c>
      <c r="N32" s="21">
        <f t="shared" si="6"/>
        <v>11796558</v>
      </c>
      <c r="O32" s="21">
        <f t="shared" si="6"/>
        <v>2439687</v>
      </c>
      <c r="P32" s="21">
        <f t="shared" si="6"/>
        <v>3011194</v>
      </c>
      <c r="Q32" s="21">
        <f t="shared" si="6"/>
        <v>2357049</v>
      </c>
      <c r="R32" s="21">
        <f t="shared" si="6"/>
        <v>7807930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21995420</v>
      </c>
      <c r="X32" s="21">
        <f t="shared" si="6"/>
        <v>22035188</v>
      </c>
      <c r="Y32" s="21">
        <f t="shared" si="6"/>
        <v>-39768</v>
      </c>
      <c r="Z32" s="4">
        <f>+IF(X32&lt;&gt;0,+(Y32/X32)*100,0)</f>
        <v>-0.1804749748447801</v>
      </c>
      <c r="AA32" s="19">
        <f>SUM(AA33:AA37)</f>
        <v>27659240</v>
      </c>
    </row>
    <row r="33" spans="1:27" ht="12.75">
      <c r="A33" s="5" t="s">
        <v>36</v>
      </c>
      <c r="B33" s="3"/>
      <c r="C33" s="22">
        <v>10767908</v>
      </c>
      <c r="D33" s="22"/>
      <c r="E33" s="23">
        <v>12259138</v>
      </c>
      <c r="F33" s="24">
        <v>12309138</v>
      </c>
      <c r="G33" s="24">
        <v>707642</v>
      </c>
      <c r="H33" s="24">
        <v>123329</v>
      </c>
      <c r="I33" s="24">
        <v>1409759</v>
      </c>
      <c r="J33" s="24">
        <v>2240730</v>
      </c>
      <c r="K33" s="24">
        <v>1479898</v>
      </c>
      <c r="L33" s="24">
        <v>1092285</v>
      </c>
      <c r="M33" s="24">
        <v>898914</v>
      </c>
      <c r="N33" s="24">
        <v>3471097</v>
      </c>
      <c r="O33" s="24">
        <v>945954</v>
      </c>
      <c r="P33" s="24">
        <v>1545112</v>
      </c>
      <c r="Q33" s="24">
        <v>966718</v>
      </c>
      <c r="R33" s="24">
        <v>3457784</v>
      </c>
      <c r="S33" s="24"/>
      <c r="T33" s="24"/>
      <c r="U33" s="24"/>
      <c r="V33" s="24"/>
      <c r="W33" s="24">
        <v>9169611</v>
      </c>
      <c r="X33" s="24">
        <v>9213113</v>
      </c>
      <c r="Y33" s="24">
        <v>-43502</v>
      </c>
      <c r="Z33" s="6">
        <v>-0.47</v>
      </c>
      <c r="AA33" s="22">
        <v>12309138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16619819</v>
      </c>
      <c r="D35" s="22"/>
      <c r="E35" s="23">
        <v>18842100</v>
      </c>
      <c r="F35" s="24">
        <v>15350102</v>
      </c>
      <c r="G35" s="24">
        <v>76802</v>
      </c>
      <c r="H35" s="24">
        <v>56302</v>
      </c>
      <c r="I35" s="24">
        <v>17098</v>
      </c>
      <c r="J35" s="24">
        <v>150202</v>
      </c>
      <c r="K35" s="24">
        <v>5458550</v>
      </c>
      <c r="L35" s="24">
        <v>2797616</v>
      </c>
      <c r="M35" s="24">
        <v>69295</v>
      </c>
      <c r="N35" s="24">
        <v>8325461</v>
      </c>
      <c r="O35" s="24">
        <v>1493733</v>
      </c>
      <c r="P35" s="24">
        <v>1466082</v>
      </c>
      <c r="Q35" s="24">
        <v>1390331</v>
      </c>
      <c r="R35" s="24">
        <v>4350146</v>
      </c>
      <c r="S35" s="24"/>
      <c r="T35" s="24"/>
      <c r="U35" s="24"/>
      <c r="V35" s="24"/>
      <c r="W35" s="24">
        <v>12825809</v>
      </c>
      <c r="X35" s="24">
        <v>12822075</v>
      </c>
      <c r="Y35" s="24">
        <v>3734</v>
      </c>
      <c r="Z35" s="6">
        <v>0.03</v>
      </c>
      <c r="AA35" s="22">
        <v>15350102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82509488</v>
      </c>
      <c r="D38" s="19">
        <f>SUM(D39:D41)</f>
        <v>0</v>
      </c>
      <c r="E38" s="20">
        <f t="shared" si="7"/>
        <v>48630799</v>
      </c>
      <c r="F38" s="21">
        <f t="shared" si="7"/>
        <v>77205528</v>
      </c>
      <c r="G38" s="21">
        <f t="shared" si="7"/>
        <v>142222</v>
      </c>
      <c r="H38" s="21">
        <f t="shared" si="7"/>
        <v>316067</v>
      </c>
      <c r="I38" s="21">
        <f t="shared" si="7"/>
        <v>1307690</v>
      </c>
      <c r="J38" s="21">
        <f t="shared" si="7"/>
        <v>1765979</v>
      </c>
      <c r="K38" s="21">
        <f t="shared" si="7"/>
        <v>9282546</v>
      </c>
      <c r="L38" s="21">
        <f t="shared" si="7"/>
        <v>5518298</v>
      </c>
      <c r="M38" s="21">
        <f t="shared" si="7"/>
        <v>2198563</v>
      </c>
      <c r="N38" s="21">
        <f t="shared" si="7"/>
        <v>16999407</v>
      </c>
      <c r="O38" s="21">
        <f t="shared" si="7"/>
        <v>3148756</v>
      </c>
      <c r="P38" s="21">
        <f t="shared" si="7"/>
        <v>2121993</v>
      </c>
      <c r="Q38" s="21">
        <f t="shared" si="7"/>
        <v>2390947</v>
      </c>
      <c r="R38" s="21">
        <f t="shared" si="7"/>
        <v>7661696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26427082</v>
      </c>
      <c r="X38" s="21">
        <f t="shared" si="7"/>
        <v>47188694</v>
      </c>
      <c r="Y38" s="21">
        <f t="shared" si="7"/>
        <v>-20761612</v>
      </c>
      <c r="Z38" s="4">
        <f>+IF(X38&lt;&gt;0,+(Y38/X38)*100,0)</f>
        <v>-43.99700487578656</v>
      </c>
      <c r="AA38" s="19">
        <f>SUM(AA39:AA41)</f>
        <v>77205528</v>
      </c>
    </row>
    <row r="39" spans="1:27" ht="12.75">
      <c r="A39" s="5" t="s">
        <v>42</v>
      </c>
      <c r="B39" s="3"/>
      <c r="C39" s="22">
        <v>47415537</v>
      </c>
      <c r="D39" s="22"/>
      <c r="E39" s="23">
        <v>22053938</v>
      </c>
      <c r="F39" s="24">
        <v>22093944</v>
      </c>
      <c r="G39" s="24">
        <v>60741</v>
      </c>
      <c r="H39" s="24">
        <v>60133</v>
      </c>
      <c r="I39" s="24">
        <v>1194301</v>
      </c>
      <c r="J39" s="24">
        <v>1315175</v>
      </c>
      <c r="K39" s="24">
        <v>2952948</v>
      </c>
      <c r="L39" s="24">
        <v>2404173</v>
      </c>
      <c r="M39" s="24">
        <v>1938411</v>
      </c>
      <c r="N39" s="24">
        <v>7295532</v>
      </c>
      <c r="O39" s="24">
        <v>1820692</v>
      </c>
      <c r="P39" s="24">
        <v>947866</v>
      </c>
      <c r="Q39" s="24">
        <v>999356</v>
      </c>
      <c r="R39" s="24">
        <v>3767914</v>
      </c>
      <c r="S39" s="24"/>
      <c r="T39" s="24"/>
      <c r="U39" s="24"/>
      <c r="V39" s="24"/>
      <c r="W39" s="24">
        <v>12378621</v>
      </c>
      <c r="X39" s="24">
        <v>16555460</v>
      </c>
      <c r="Y39" s="24">
        <v>-4176839</v>
      </c>
      <c r="Z39" s="6">
        <v>-25.23</v>
      </c>
      <c r="AA39" s="22">
        <v>22093944</v>
      </c>
    </row>
    <row r="40" spans="1:27" ht="12.75">
      <c r="A40" s="5" t="s">
        <v>43</v>
      </c>
      <c r="B40" s="3"/>
      <c r="C40" s="22">
        <v>35093951</v>
      </c>
      <c r="D40" s="22"/>
      <c r="E40" s="23">
        <v>26576861</v>
      </c>
      <c r="F40" s="24">
        <v>55111584</v>
      </c>
      <c r="G40" s="24">
        <v>81481</v>
      </c>
      <c r="H40" s="24">
        <v>255934</v>
      </c>
      <c r="I40" s="24">
        <v>113389</v>
      </c>
      <c r="J40" s="24">
        <v>450804</v>
      </c>
      <c r="K40" s="24">
        <v>6329598</v>
      </c>
      <c r="L40" s="24">
        <v>3114125</v>
      </c>
      <c r="M40" s="24">
        <v>260152</v>
      </c>
      <c r="N40" s="24">
        <v>9703875</v>
      </c>
      <c r="O40" s="24">
        <v>1328064</v>
      </c>
      <c r="P40" s="24">
        <v>1174127</v>
      </c>
      <c r="Q40" s="24">
        <v>1391591</v>
      </c>
      <c r="R40" s="24">
        <v>3893782</v>
      </c>
      <c r="S40" s="24"/>
      <c r="T40" s="24"/>
      <c r="U40" s="24"/>
      <c r="V40" s="24"/>
      <c r="W40" s="24">
        <v>14048461</v>
      </c>
      <c r="X40" s="24">
        <v>30633234</v>
      </c>
      <c r="Y40" s="24">
        <v>-16584773</v>
      </c>
      <c r="Z40" s="6">
        <v>-54.14</v>
      </c>
      <c r="AA40" s="22">
        <v>55111584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62295170</v>
      </c>
      <c r="D42" s="19">
        <f>SUM(D43:D46)</f>
        <v>0</v>
      </c>
      <c r="E42" s="20">
        <f t="shared" si="8"/>
        <v>76797906</v>
      </c>
      <c r="F42" s="21">
        <f t="shared" si="8"/>
        <v>78857908</v>
      </c>
      <c r="G42" s="21">
        <f t="shared" si="8"/>
        <v>563535</v>
      </c>
      <c r="H42" s="21">
        <f t="shared" si="8"/>
        <v>3179093</v>
      </c>
      <c r="I42" s="21">
        <f t="shared" si="8"/>
        <v>6388288</v>
      </c>
      <c r="J42" s="21">
        <f t="shared" si="8"/>
        <v>10130916</v>
      </c>
      <c r="K42" s="21">
        <f t="shared" si="8"/>
        <v>12504169</v>
      </c>
      <c r="L42" s="21">
        <f t="shared" si="8"/>
        <v>6209691</v>
      </c>
      <c r="M42" s="21">
        <f t="shared" si="8"/>
        <v>873238</v>
      </c>
      <c r="N42" s="21">
        <f t="shared" si="8"/>
        <v>19587098</v>
      </c>
      <c r="O42" s="21">
        <f t="shared" si="8"/>
        <v>4771641</v>
      </c>
      <c r="P42" s="21">
        <f t="shared" si="8"/>
        <v>5497367</v>
      </c>
      <c r="Q42" s="21">
        <f t="shared" si="8"/>
        <v>8140038</v>
      </c>
      <c r="R42" s="21">
        <f t="shared" si="8"/>
        <v>18409046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48127060</v>
      </c>
      <c r="X42" s="21">
        <f t="shared" si="8"/>
        <v>58370934</v>
      </c>
      <c r="Y42" s="21">
        <f t="shared" si="8"/>
        <v>-10243874</v>
      </c>
      <c r="Z42" s="4">
        <f>+IF(X42&lt;&gt;0,+(Y42/X42)*100,0)</f>
        <v>-17.549614676373004</v>
      </c>
      <c r="AA42" s="19">
        <f>SUM(AA43:AA46)</f>
        <v>78857908</v>
      </c>
    </row>
    <row r="43" spans="1:27" ht="12.75">
      <c r="A43" s="5" t="s">
        <v>46</v>
      </c>
      <c r="B43" s="3"/>
      <c r="C43" s="22">
        <v>46012648</v>
      </c>
      <c r="D43" s="22"/>
      <c r="E43" s="23">
        <v>56550807</v>
      </c>
      <c r="F43" s="24">
        <v>56800807</v>
      </c>
      <c r="G43" s="24">
        <v>34224</v>
      </c>
      <c r="H43" s="24">
        <v>1995319</v>
      </c>
      <c r="I43" s="24">
        <v>5658628</v>
      </c>
      <c r="J43" s="24">
        <v>7688171</v>
      </c>
      <c r="K43" s="24">
        <v>9119547</v>
      </c>
      <c r="L43" s="24">
        <v>4059226</v>
      </c>
      <c r="M43" s="24">
        <v>16656</v>
      </c>
      <c r="N43" s="24">
        <v>13195429</v>
      </c>
      <c r="O43" s="24">
        <v>3465365</v>
      </c>
      <c r="P43" s="24">
        <v>3688482</v>
      </c>
      <c r="Q43" s="24">
        <v>6498529</v>
      </c>
      <c r="R43" s="24">
        <v>13652376</v>
      </c>
      <c r="S43" s="24"/>
      <c r="T43" s="24"/>
      <c r="U43" s="24"/>
      <c r="V43" s="24"/>
      <c r="W43" s="24">
        <v>34535976</v>
      </c>
      <c r="X43" s="24">
        <v>42506861</v>
      </c>
      <c r="Y43" s="24">
        <v>-7970885</v>
      </c>
      <c r="Z43" s="6">
        <v>-18.75</v>
      </c>
      <c r="AA43" s="22">
        <v>56800807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16282522</v>
      </c>
      <c r="D46" s="22"/>
      <c r="E46" s="23">
        <v>20247099</v>
      </c>
      <c r="F46" s="24">
        <v>22057101</v>
      </c>
      <c r="G46" s="24">
        <v>529311</v>
      </c>
      <c r="H46" s="24">
        <v>1183774</v>
      </c>
      <c r="I46" s="24">
        <v>729660</v>
      </c>
      <c r="J46" s="24">
        <v>2442745</v>
      </c>
      <c r="K46" s="24">
        <v>3384622</v>
      </c>
      <c r="L46" s="24">
        <v>2150465</v>
      </c>
      <c r="M46" s="24">
        <v>856582</v>
      </c>
      <c r="N46" s="24">
        <v>6391669</v>
      </c>
      <c r="O46" s="24">
        <v>1306276</v>
      </c>
      <c r="P46" s="24">
        <v>1808885</v>
      </c>
      <c r="Q46" s="24">
        <v>1641509</v>
      </c>
      <c r="R46" s="24">
        <v>4756670</v>
      </c>
      <c r="S46" s="24"/>
      <c r="T46" s="24"/>
      <c r="U46" s="24"/>
      <c r="V46" s="24"/>
      <c r="W46" s="24">
        <v>13591084</v>
      </c>
      <c r="X46" s="24">
        <v>15864073</v>
      </c>
      <c r="Y46" s="24">
        <v>-2272989</v>
      </c>
      <c r="Z46" s="6">
        <v>-14.33</v>
      </c>
      <c r="AA46" s="22">
        <v>22057101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460362757</v>
      </c>
      <c r="D48" s="40">
        <f>+D28+D32+D38+D42+D47</f>
        <v>0</v>
      </c>
      <c r="E48" s="41">
        <f t="shared" si="9"/>
        <v>388292128</v>
      </c>
      <c r="F48" s="42">
        <f t="shared" si="9"/>
        <v>389065128</v>
      </c>
      <c r="G48" s="42">
        <f t="shared" si="9"/>
        <v>6935597</v>
      </c>
      <c r="H48" s="42">
        <f t="shared" si="9"/>
        <v>10989161</v>
      </c>
      <c r="I48" s="42">
        <f t="shared" si="9"/>
        <v>14943405</v>
      </c>
      <c r="J48" s="42">
        <f t="shared" si="9"/>
        <v>32868163</v>
      </c>
      <c r="K48" s="42">
        <f t="shared" si="9"/>
        <v>60154856</v>
      </c>
      <c r="L48" s="42">
        <f t="shared" si="9"/>
        <v>33095102</v>
      </c>
      <c r="M48" s="42">
        <f t="shared" si="9"/>
        <v>10658703</v>
      </c>
      <c r="N48" s="42">
        <f t="shared" si="9"/>
        <v>103908661</v>
      </c>
      <c r="O48" s="42">
        <f t="shared" si="9"/>
        <v>20061832</v>
      </c>
      <c r="P48" s="42">
        <f t="shared" si="9"/>
        <v>25172696</v>
      </c>
      <c r="Q48" s="42">
        <f t="shared" si="9"/>
        <v>30700857</v>
      </c>
      <c r="R48" s="42">
        <f t="shared" si="9"/>
        <v>75935385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212712209</v>
      </c>
      <c r="X48" s="42">
        <f t="shared" si="9"/>
        <v>291509260</v>
      </c>
      <c r="Y48" s="42">
        <f t="shared" si="9"/>
        <v>-78797051</v>
      </c>
      <c r="Z48" s="43">
        <f>+IF(X48&lt;&gt;0,+(Y48/X48)*100,0)</f>
        <v>-27.030719710241797</v>
      </c>
      <c r="AA48" s="40">
        <f>+AA28+AA32+AA38+AA42+AA47</f>
        <v>389065128</v>
      </c>
    </row>
    <row r="49" spans="1:27" ht="12.75">
      <c r="A49" s="14" t="s">
        <v>96</v>
      </c>
      <c r="B49" s="15"/>
      <c r="C49" s="44">
        <f aca="true" t="shared" si="10" ref="C49:Y49">+C25-C48</f>
        <v>16451323</v>
      </c>
      <c r="D49" s="44">
        <f>+D25-D48</f>
        <v>0</v>
      </c>
      <c r="E49" s="45">
        <f t="shared" si="10"/>
        <v>117059421</v>
      </c>
      <c r="F49" s="46">
        <f t="shared" si="10"/>
        <v>117059425</v>
      </c>
      <c r="G49" s="46">
        <f t="shared" si="10"/>
        <v>116336814</v>
      </c>
      <c r="H49" s="46">
        <f t="shared" si="10"/>
        <v>-2986070</v>
      </c>
      <c r="I49" s="46">
        <f t="shared" si="10"/>
        <v>20844945</v>
      </c>
      <c r="J49" s="46">
        <f t="shared" si="10"/>
        <v>134195689</v>
      </c>
      <c r="K49" s="46">
        <f t="shared" si="10"/>
        <v>-33848473</v>
      </c>
      <c r="L49" s="46">
        <f t="shared" si="10"/>
        <v>-8386902</v>
      </c>
      <c r="M49" s="46">
        <f t="shared" si="10"/>
        <v>80684820</v>
      </c>
      <c r="N49" s="46">
        <f t="shared" si="10"/>
        <v>38449445</v>
      </c>
      <c r="O49" s="46">
        <f t="shared" si="10"/>
        <v>22220705</v>
      </c>
      <c r="P49" s="46">
        <f t="shared" si="10"/>
        <v>5121294</v>
      </c>
      <c r="Q49" s="46">
        <f t="shared" si="10"/>
        <v>38132303</v>
      </c>
      <c r="R49" s="46">
        <f t="shared" si="10"/>
        <v>65474302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238119436</v>
      </c>
      <c r="X49" s="46">
        <f>IF(F25=F48,0,X25-X48)</f>
        <v>87794313</v>
      </c>
      <c r="Y49" s="46">
        <f t="shared" si="10"/>
        <v>150325123</v>
      </c>
      <c r="Z49" s="47">
        <f>+IF(X49&lt;&gt;0,+(Y49/X49)*100,0)</f>
        <v>171.22421471650446</v>
      </c>
      <c r="AA49" s="44">
        <f>+AA25-AA48</f>
        <v>117059425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91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226775109</v>
      </c>
      <c r="D5" s="19">
        <f>SUM(D6:D8)</f>
        <v>0</v>
      </c>
      <c r="E5" s="20">
        <f t="shared" si="0"/>
        <v>376804229</v>
      </c>
      <c r="F5" s="21">
        <f t="shared" si="0"/>
        <v>265537982</v>
      </c>
      <c r="G5" s="21">
        <f t="shared" si="0"/>
        <v>92025491</v>
      </c>
      <c r="H5" s="21">
        <f t="shared" si="0"/>
        <v>11928433</v>
      </c>
      <c r="I5" s="21">
        <f t="shared" si="0"/>
        <v>1951130</v>
      </c>
      <c r="J5" s="21">
        <f t="shared" si="0"/>
        <v>105905054</v>
      </c>
      <c r="K5" s="21">
        <f t="shared" si="0"/>
        <v>323533</v>
      </c>
      <c r="L5" s="21">
        <f t="shared" si="0"/>
        <v>1797517</v>
      </c>
      <c r="M5" s="21">
        <f t="shared" si="0"/>
        <v>72440793</v>
      </c>
      <c r="N5" s="21">
        <f t="shared" si="0"/>
        <v>74561843</v>
      </c>
      <c r="O5" s="21">
        <f t="shared" si="0"/>
        <v>1700647</v>
      </c>
      <c r="P5" s="21">
        <f t="shared" si="0"/>
        <v>-3513199</v>
      </c>
      <c r="Q5" s="21">
        <f t="shared" si="0"/>
        <v>58614381</v>
      </c>
      <c r="R5" s="21">
        <f t="shared" si="0"/>
        <v>56801829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237268726</v>
      </c>
      <c r="X5" s="21">
        <f t="shared" si="0"/>
        <v>254786614</v>
      </c>
      <c r="Y5" s="21">
        <f t="shared" si="0"/>
        <v>-17517888</v>
      </c>
      <c r="Z5" s="4">
        <f>+IF(X5&lt;&gt;0,+(Y5/X5)*100,0)</f>
        <v>-6.875513483608679</v>
      </c>
      <c r="AA5" s="19">
        <f>SUM(AA6:AA8)</f>
        <v>265537982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226775109</v>
      </c>
      <c r="D7" s="25"/>
      <c r="E7" s="26">
        <v>376804229</v>
      </c>
      <c r="F7" s="27">
        <v>265537982</v>
      </c>
      <c r="G7" s="27">
        <v>92025491</v>
      </c>
      <c r="H7" s="27">
        <v>11928433</v>
      </c>
      <c r="I7" s="27">
        <v>1951130</v>
      </c>
      <c r="J7" s="27">
        <v>105905054</v>
      </c>
      <c r="K7" s="27">
        <v>323533</v>
      </c>
      <c r="L7" s="27">
        <v>1797517</v>
      </c>
      <c r="M7" s="27">
        <v>72440793</v>
      </c>
      <c r="N7" s="27">
        <v>74561843</v>
      </c>
      <c r="O7" s="27">
        <v>1700647</v>
      </c>
      <c r="P7" s="27">
        <v>-3513199</v>
      </c>
      <c r="Q7" s="27">
        <v>58614381</v>
      </c>
      <c r="R7" s="27">
        <v>56801829</v>
      </c>
      <c r="S7" s="27"/>
      <c r="T7" s="27"/>
      <c r="U7" s="27"/>
      <c r="V7" s="27"/>
      <c r="W7" s="27">
        <v>237268726</v>
      </c>
      <c r="X7" s="27">
        <v>254786614</v>
      </c>
      <c r="Y7" s="27">
        <v>-17517888</v>
      </c>
      <c r="Z7" s="7">
        <v>-6.88</v>
      </c>
      <c r="AA7" s="25">
        <v>265537982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36512682</v>
      </c>
      <c r="D9" s="19">
        <f>SUM(D10:D14)</f>
        <v>0</v>
      </c>
      <c r="E9" s="20">
        <f t="shared" si="1"/>
        <v>10809802</v>
      </c>
      <c r="F9" s="21">
        <f t="shared" si="1"/>
        <v>10809802</v>
      </c>
      <c r="G9" s="21">
        <f t="shared" si="1"/>
        <v>480516</v>
      </c>
      <c r="H9" s="21">
        <f t="shared" si="1"/>
        <v>476769</v>
      </c>
      <c r="I9" s="21">
        <f t="shared" si="1"/>
        <v>523170</v>
      </c>
      <c r="J9" s="21">
        <f t="shared" si="1"/>
        <v>1480455</v>
      </c>
      <c r="K9" s="21">
        <f t="shared" si="1"/>
        <v>474726</v>
      </c>
      <c r="L9" s="21">
        <f t="shared" si="1"/>
        <v>547596</v>
      </c>
      <c r="M9" s="21">
        <f t="shared" si="1"/>
        <v>374005</v>
      </c>
      <c r="N9" s="21">
        <f t="shared" si="1"/>
        <v>1396327</v>
      </c>
      <c r="O9" s="21">
        <f t="shared" si="1"/>
        <v>508208</v>
      </c>
      <c r="P9" s="21">
        <f t="shared" si="1"/>
        <v>383425</v>
      </c>
      <c r="Q9" s="21">
        <f t="shared" si="1"/>
        <v>417407</v>
      </c>
      <c r="R9" s="21">
        <f t="shared" si="1"/>
        <v>1309040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4185822</v>
      </c>
      <c r="X9" s="21">
        <f t="shared" si="1"/>
        <v>8107353</v>
      </c>
      <c r="Y9" s="21">
        <f t="shared" si="1"/>
        <v>-3921531</v>
      </c>
      <c r="Z9" s="4">
        <f>+IF(X9&lt;&gt;0,+(Y9/X9)*100,0)</f>
        <v>-48.37005370310137</v>
      </c>
      <c r="AA9" s="19">
        <f>SUM(AA10:AA14)</f>
        <v>10809802</v>
      </c>
    </row>
    <row r="10" spans="1:27" ht="12.75">
      <c r="A10" s="5" t="s">
        <v>36</v>
      </c>
      <c r="B10" s="3"/>
      <c r="C10" s="22">
        <v>157920</v>
      </c>
      <c r="D10" s="22"/>
      <c r="E10" s="23">
        <v>197475</v>
      </c>
      <c r="F10" s="24">
        <v>197475</v>
      </c>
      <c r="G10" s="24">
        <v>5990</v>
      </c>
      <c r="H10" s="24">
        <v>9787</v>
      </c>
      <c r="I10" s="24">
        <v>8775</v>
      </c>
      <c r="J10" s="24">
        <v>24552</v>
      </c>
      <c r="K10" s="24">
        <v>9995</v>
      </c>
      <c r="L10" s="24">
        <v>10505</v>
      </c>
      <c r="M10" s="24">
        <v>9339</v>
      </c>
      <c r="N10" s="24">
        <v>29839</v>
      </c>
      <c r="O10" s="24">
        <v>23448</v>
      </c>
      <c r="P10" s="24">
        <v>13988</v>
      </c>
      <c r="Q10" s="24">
        <v>8282</v>
      </c>
      <c r="R10" s="24">
        <v>45718</v>
      </c>
      <c r="S10" s="24"/>
      <c r="T10" s="24"/>
      <c r="U10" s="24"/>
      <c r="V10" s="24"/>
      <c r="W10" s="24">
        <v>100109</v>
      </c>
      <c r="X10" s="24">
        <v>148104</v>
      </c>
      <c r="Y10" s="24">
        <v>-47995</v>
      </c>
      <c r="Z10" s="6">
        <v>-32.41</v>
      </c>
      <c r="AA10" s="22">
        <v>197475</v>
      </c>
    </row>
    <row r="11" spans="1:27" ht="12.75">
      <c r="A11" s="5" t="s">
        <v>37</v>
      </c>
      <c r="B11" s="3"/>
      <c r="C11" s="22">
        <v>2941</v>
      </c>
      <c r="D11" s="22"/>
      <c r="E11" s="23">
        <v>162327</v>
      </c>
      <c r="F11" s="24">
        <v>162327</v>
      </c>
      <c r="G11" s="24"/>
      <c r="H11" s="24"/>
      <c r="I11" s="24">
        <v>313</v>
      </c>
      <c r="J11" s="24">
        <v>313</v>
      </c>
      <c r="K11" s="24">
        <v>1252</v>
      </c>
      <c r="L11" s="24">
        <v>313</v>
      </c>
      <c r="M11" s="24">
        <v>626</v>
      </c>
      <c r="N11" s="24">
        <v>2191</v>
      </c>
      <c r="O11" s="24"/>
      <c r="P11" s="24">
        <v>626</v>
      </c>
      <c r="Q11" s="24">
        <v>-313</v>
      </c>
      <c r="R11" s="24">
        <v>313</v>
      </c>
      <c r="S11" s="24"/>
      <c r="T11" s="24"/>
      <c r="U11" s="24"/>
      <c r="V11" s="24"/>
      <c r="W11" s="24">
        <v>2817</v>
      </c>
      <c r="X11" s="24">
        <v>121743</v>
      </c>
      <c r="Y11" s="24">
        <v>-118926</v>
      </c>
      <c r="Z11" s="6">
        <v>-97.69</v>
      </c>
      <c r="AA11" s="22">
        <v>162327</v>
      </c>
    </row>
    <row r="12" spans="1:27" ht="12.75">
      <c r="A12" s="5" t="s">
        <v>38</v>
      </c>
      <c r="B12" s="3"/>
      <c r="C12" s="22">
        <v>36351821</v>
      </c>
      <c r="D12" s="22"/>
      <c r="E12" s="23">
        <v>10450000</v>
      </c>
      <c r="F12" s="24">
        <v>10450000</v>
      </c>
      <c r="G12" s="24">
        <v>474526</v>
      </c>
      <c r="H12" s="24">
        <v>466982</v>
      </c>
      <c r="I12" s="24">
        <v>514082</v>
      </c>
      <c r="J12" s="24">
        <v>1455590</v>
      </c>
      <c r="K12" s="24">
        <v>463479</v>
      </c>
      <c r="L12" s="24">
        <v>536778</v>
      </c>
      <c r="M12" s="24">
        <v>364040</v>
      </c>
      <c r="N12" s="24">
        <v>1364297</v>
      </c>
      <c r="O12" s="24">
        <v>484760</v>
      </c>
      <c r="P12" s="24">
        <v>368811</v>
      </c>
      <c r="Q12" s="24">
        <v>409438</v>
      </c>
      <c r="R12" s="24">
        <v>1263009</v>
      </c>
      <c r="S12" s="24"/>
      <c r="T12" s="24"/>
      <c r="U12" s="24"/>
      <c r="V12" s="24"/>
      <c r="W12" s="24">
        <v>4082896</v>
      </c>
      <c r="X12" s="24">
        <v>7837506</v>
      </c>
      <c r="Y12" s="24">
        <v>-3754610</v>
      </c>
      <c r="Z12" s="6">
        <v>-47.91</v>
      </c>
      <c r="AA12" s="22">
        <v>10450000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80437746</v>
      </c>
      <c r="D15" s="19">
        <f>SUM(D16:D18)</f>
        <v>0</v>
      </c>
      <c r="E15" s="20">
        <f t="shared" si="2"/>
        <v>84287972</v>
      </c>
      <c r="F15" s="21">
        <f t="shared" si="2"/>
        <v>87247507</v>
      </c>
      <c r="G15" s="21">
        <f t="shared" si="2"/>
        <v>209255</v>
      </c>
      <c r="H15" s="21">
        <f t="shared" si="2"/>
        <v>290109</v>
      </c>
      <c r="I15" s="21">
        <f t="shared" si="2"/>
        <v>6527387</v>
      </c>
      <c r="J15" s="21">
        <f t="shared" si="2"/>
        <v>7026751</v>
      </c>
      <c r="K15" s="21">
        <f t="shared" si="2"/>
        <v>5256458</v>
      </c>
      <c r="L15" s="21">
        <f t="shared" si="2"/>
        <v>5930150</v>
      </c>
      <c r="M15" s="21">
        <f t="shared" si="2"/>
        <v>10204934</v>
      </c>
      <c r="N15" s="21">
        <f t="shared" si="2"/>
        <v>21391542</v>
      </c>
      <c r="O15" s="21">
        <f t="shared" si="2"/>
        <v>3512290</v>
      </c>
      <c r="P15" s="21">
        <f t="shared" si="2"/>
        <v>4896915</v>
      </c>
      <c r="Q15" s="21">
        <f t="shared" si="2"/>
        <v>4561400</v>
      </c>
      <c r="R15" s="21">
        <f t="shared" si="2"/>
        <v>12970605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41388898</v>
      </c>
      <c r="X15" s="21">
        <f t="shared" si="2"/>
        <v>63955849</v>
      </c>
      <c r="Y15" s="21">
        <f t="shared" si="2"/>
        <v>-22566951</v>
      </c>
      <c r="Z15" s="4">
        <f>+IF(X15&lt;&gt;0,+(Y15/X15)*100,0)</f>
        <v>-35.285202765426504</v>
      </c>
      <c r="AA15" s="19">
        <f>SUM(AA16:AA18)</f>
        <v>87247507</v>
      </c>
    </row>
    <row r="16" spans="1:27" ht="12.75">
      <c r="A16" s="5" t="s">
        <v>42</v>
      </c>
      <c r="B16" s="3"/>
      <c r="C16" s="22">
        <v>75860001</v>
      </c>
      <c r="D16" s="22"/>
      <c r="E16" s="23">
        <v>73873972</v>
      </c>
      <c r="F16" s="24">
        <v>73873972</v>
      </c>
      <c r="G16" s="24">
        <v>209255</v>
      </c>
      <c r="H16" s="24">
        <v>290109</v>
      </c>
      <c r="I16" s="24">
        <v>6527387</v>
      </c>
      <c r="J16" s="24">
        <v>7026751</v>
      </c>
      <c r="K16" s="24">
        <v>5256458</v>
      </c>
      <c r="L16" s="24">
        <v>5930150</v>
      </c>
      <c r="M16" s="24">
        <v>10204934</v>
      </c>
      <c r="N16" s="24">
        <v>21391542</v>
      </c>
      <c r="O16" s="24">
        <v>3512290</v>
      </c>
      <c r="P16" s="24">
        <v>4896915</v>
      </c>
      <c r="Q16" s="24">
        <v>4561400</v>
      </c>
      <c r="R16" s="24">
        <v>12970605</v>
      </c>
      <c r="S16" s="24"/>
      <c r="T16" s="24"/>
      <c r="U16" s="24"/>
      <c r="V16" s="24"/>
      <c r="W16" s="24">
        <v>41388898</v>
      </c>
      <c r="X16" s="24">
        <v>55405467</v>
      </c>
      <c r="Y16" s="24">
        <v>-14016569</v>
      </c>
      <c r="Z16" s="6">
        <v>-25.3</v>
      </c>
      <c r="AA16" s="22">
        <v>73873972</v>
      </c>
    </row>
    <row r="17" spans="1:27" ht="12.75">
      <c r="A17" s="5" t="s">
        <v>43</v>
      </c>
      <c r="B17" s="3"/>
      <c r="C17" s="22">
        <v>4577745</v>
      </c>
      <c r="D17" s="22"/>
      <c r="E17" s="23">
        <v>10414000</v>
      </c>
      <c r="F17" s="24">
        <v>13373535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8550382</v>
      </c>
      <c r="Y17" s="24">
        <v>-8550382</v>
      </c>
      <c r="Z17" s="6">
        <v>-100</v>
      </c>
      <c r="AA17" s="22">
        <v>13373535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4301795</v>
      </c>
      <c r="D19" s="19">
        <f>SUM(D20:D23)</f>
        <v>0</v>
      </c>
      <c r="E19" s="20">
        <f t="shared" si="3"/>
        <v>4262000</v>
      </c>
      <c r="F19" s="21">
        <f t="shared" si="3"/>
        <v>4262000</v>
      </c>
      <c r="G19" s="21">
        <f t="shared" si="3"/>
        <v>105550</v>
      </c>
      <c r="H19" s="21">
        <f t="shared" si="3"/>
        <v>795519</v>
      </c>
      <c r="I19" s="21">
        <f t="shared" si="3"/>
        <v>1253862</v>
      </c>
      <c r="J19" s="21">
        <f t="shared" si="3"/>
        <v>2154931</v>
      </c>
      <c r="K19" s="21">
        <f t="shared" si="3"/>
        <v>740456</v>
      </c>
      <c r="L19" s="21">
        <f t="shared" si="3"/>
        <v>100266</v>
      </c>
      <c r="M19" s="21">
        <f t="shared" si="3"/>
        <v>129211</v>
      </c>
      <c r="N19" s="21">
        <f t="shared" si="3"/>
        <v>969933</v>
      </c>
      <c r="O19" s="21">
        <f t="shared" si="3"/>
        <v>131404</v>
      </c>
      <c r="P19" s="21">
        <f t="shared" si="3"/>
        <v>6389665</v>
      </c>
      <c r="Q19" s="21">
        <f t="shared" si="3"/>
        <v>196356</v>
      </c>
      <c r="R19" s="21">
        <f t="shared" si="3"/>
        <v>6717425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9842289</v>
      </c>
      <c r="X19" s="21">
        <f t="shared" si="3"/>
        <v>3196494</v>
      </c>
      <c r="Y19" s="21">
        <f t="shared" si="3"/>
        <v>6645795</v>
      </c>
      <c r="Z19" s="4">
        <f>+IF(X19&lt;&gt;0,+(Y19/X19)*100,0)</f>
        <v>207.9088839209459</v>
      </c>
      <c r="AA19" s="19">
        <f>SUM(AA20:AA23)</f>
        <v>4262000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4301795</v>
      </c>
      <c r="D23" s="22"/>
      <c r="E23" s="23">
        <v>4262000</v>
      </c>
      <c r="F23" s="24">
        <v>4262000</v>
      </c>
      <c r="G23" s="24">
        <v>105550</v>
      </c>
      <c r="H23" s="24">
        <v>795519</v>
      </c>
      <c r="I23" s="24">
        <v>1253862</v>
      </c>
      <c r="J23" s="24">
        <v>2154931</v>
      </c>
      <c r="K23" s="24">
        <v>740456</v>
      </c>
      <c r="L23" s="24">
        <v>100266</v>
      </c>
      <c r="M23" s="24">
        <v>129211</v>
      </c>
      <c r="N23" s="24">
        <v>969933</v>
      </c>
      <c r="O23" s="24">
        <v>131404</v>
      </c>
      <c r="P23" s="24">
        <v>6389665</v>
      </c>
      <c r="Q23" s="24">
        <v>196356</v>
      </c>
      <c r="R23" s="24">
        <v>6717425</v>
      </c>
      <c r="S23" s="24"/>
      <c r="T23" s="24"/>
      <c r="U23" s="24"/>
      <c r="V23" s="24"/>
      <c r="W23" s="24">
        <v>9842289</v>
      </c>
      <c r="X23" s="24">
        <v>3196494</v>
      </c>
      <c r="Y23" s="24">
        <v>6645795</v>
      </c>
      <c r="Z23" s="6">
        <v>207.91</v>
      </c>
      <c r="AA23" s="22">
        <v>4262000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348027332</v>
      </c>
      <c r="D25" s="40">
        <f>+D5+D9+D15+D19+D24</f>
        <v>0</v>
      </c>
      <c r="E25" s="41">
        <f t="shared" si="4"/>
        <v>476164003</v>
      </c>
      <c r="F25" s="42">
        <f t="shared" si="4"/>
        <v>367857291</v>
      </c>
      <c r="G25" s="42">
        <f t="shared" si="4"/>
        <v>92820812</v>
      </c>
      <c r="H25" s="42">
        <f t="shared" si="4"/>
        <v>13490830</v>
      </c>
      <c r="I25" s="42">
        <f t="shared" si="4"/>
        <v>10255549</v>
      </c>
      <c r="J25" s="42">
        <f t="shared" si="4"/>
        <v>116567191</v>
      </c>
      <c r="K25" s="42">
        <f t="shared" si="4"/>
        <v>6795173</v>
      </c>
      <c r="L25" s="42">
        <f t="shared" si="4"/>
        <v>8375529</v>
      </c>
      <c r="M25" s="42">
        <f t="shared" si="4"/>
        <v>83148943</v>
      </c>
      <c r="N25" s="42">
        <f t="shared" si="4"/>
        <v>98319645</v>
      </c>
      <c r="O25" s="42">
        <f t="shared" si="4"/>
        <v>5852549</v>
      </c>
      <c r="P25" s="42">
        <f t="shared" si="4"/>
        <v>8156806</v>
      </c>
      <c r="Q25" s="42">
        <f t="shared" si="4"/>
        <v>63789544</v>
      </c>
      <c r="R25" s="42">
        <f t="shared" si="4"/>
        <v>77798899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292685735</v>
      </c>
      <c r="X25" s="42">
        <f t="shared" si="4"/>
        <v>330046310</v>
      </c>
      <c r="Y25" s="42">
        <f t="shared" si="4"/>
        <v>-37360575</v>
      </c>
      <c r="Z25" s="43">
        <f>+IF(X25&lt;&gt;0,+(Y25/X25)*100,0)</f>
        <v>-11.31979781867581</v>
      </c>
      <c r="AA25" s="40">
        <f>+AA5+AA9+AA15+AA19+AA24</f>
        <v>367857291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281349294</v>
      </c>
      <c r="D28" s="19">
        <f>SUM(D29:D31)</f>
        <v>0</v>
      </c>
      <c r="E28" s="20">
        <f t="shared" si="5"/>
        <v>233772744</v>
      </c>
      <c r="F28" s="21">
        <f t="shared" si="5"/>
        <v>233432803</v>
      </c>
      <c r="G28" s="21">
        <f t="shared" si="5"/>
        <v>2225419</v>
      </c>
      <c r="H28" s="21">
        <f t="shared" si="5"/>
        <v>9071296</v>
      </c>
      <c r="I28" s="21">
        <f t="shared" si="5"/>
        <v>10932115</v>
      </c>
      <c r="J28" s="21">
        <f t="shared" si="5"/>
        <v>22228830</v>
      </c>
      <c r="K28" s="21">
        <f t="shared" si="5"/>
        <v>7419432</v>
      </c>
      <c r="L28" s="21">
        <f t="shared" si="5"/>
        <v>10644192</v>
      </c>
      <c r="M28" s="21">
        <f t="shared" si="5"/>
        <v>11886812</v>
      </c>
      <c r="N28" s="21">
        <f t="shared" si="5"/>
        <v>29950436</v>
      </c>
      <c r="O28" s="21">
        <f t="shared" si="5"/>
        <v>8136753</v>
      </c>
      <c r="P28" s="21">
        <f t="shared" si="5"/>
        <v>7213067</v>
      </c>
      <c r="Q28" s="21">
        <f t="shared" si="5"/>
        <v>61111961</v>
      </c>
      <c r="R28" s="21">
        <f t="shared" si="5"/>
        <v>76461781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128641047</v>
      </c>
      <c r="X28" s="21">
        <f t="shared" si="5"/>
        <v>175244610</v>
      </c>
      <c r="Y28" s="21">
        <f t="shared" si="5"/>
        <v>-46603563</v>
      </c>
      <c r="Z28" s="4">
        <f>+IF(X28&lt;&gt;0,+(Y28/X28)*100,0)</f>
        <v>-26.59343588370564</v>
      </c>
      <c r="AA28" s="19">
        <f>SUM(AA29:AA31)</f>
        <v>233432803</v>
      </c>
    </row>
    <row r="29" spans="1:27" ht="12.75">
      <c r="A29" s="5" t="s">
        <v>32</v>
      </c>
      <c r="B29" s="3"/>
      <c r="C29" s="22">
        <v>35052176</v>
      </c>
      <c r="D29" s="22"/>
      <c r="E29" s="23">
        <v>45073970</v>
      </c>
      <c r="F29" s="24">
        <v>45066970</v>
      </c>
      <c r="G29" s="24">
        <v>378755</v>
      </c>
      <c r="H29" s="24">
        <v>4079928</v>
      </c>
      <c r="I29" s="24">
        <v>2402332</v>
      </c>
      <c r="J29" s="24">
        <v>6861015</v>
      </c>
      <c r="K29" s="24">
        <v>2722625</v>
      </c>
      <c r="L29" s="24">
        <v>3132680</v>
      </c>
      <c r="M29" s="24">
        <v>4278059</v>
      </c>
      <c r="N29" s="24">
        <v>10133364</v>
      </c>
      <c r="O29" s="24">
        <v>3407532</v>
      </c>
      <c r="P29" s="24">
        <v>2395979</v>
      </c>
      <c r="Q29" s="24">
        <v>2584379</v>
      </c>
      <c r="R29" s="24">
        <v>8387890</v>
      </c>
      <c r="S29" s="24"/>
      <c r="T29" s="24"/>
      <c r="U29" s="24"/>
      <c r="V29" s="24"/>
      <c r="W29" s="24">
        <v>25382269</v>
      </c>
      <c r="X29" s="24">
        <v>33936679</v>
      </c>
      <c r="Y29" s="24">
        <v>-8554410</v>
      </c>
      <c r="Z29" s="6">
        <v>-25.21</v>
      </c>
      <c r="AA29" s="22">
        <v>45066970</v>
      </c>
    </row>
    <row r="30" spans="1:27" ht="12.75">
      <c r="A30" s="5" t="s">
        <v>33</v>
      </c>
      <c r="B30" s="3"/>
      <c r="C30" s="25">
        <v>239212085</v>
      </c>
      <c r="D30" s="25"/>
      <c r="E30" s="26">
        <v>181155508</v>
      </c>
      <c r="F30" s="27">
        <v>180822567</v>
      </c>
      <c r="G30" s="27">
        <v>1846664</v>
      </c>
      <c r="H30" s="27">
        <v>4620948</v>
      </c>
      <c r="I30" s="27">
        <v>7847300</v>
      </c>
      <c r="J30" s="27">
        <v>14314912</v>
      </c>
      <c r="K30" s="27">
        <v>3983916</v>
      </c>
      <c r="L30" s="27">
        <v>6503409</v>
      </c>
      <c r="M30" s="27">
        <v>6127303</v>
      </c>
      <c r="N30" s="27">
        <v>16614628</v>
      </c>
      <c r="O30" s="27">
        <v>4271521</v>
      </c>
      <c r="P30" s="27">
        <v>4595735</v>
      </c>
      <c r="Q30" s="27">
        <v>58075597</v>
      </c>
      <c r="R30" s="27">
        <v>66942853</v>
      </c>
      <c r="S30" s="27"/>
      <c r="T30" s="27"/>
      <c r="U30" s="27"/>
      <c r="V30" s="27"/>
      <c r="W30" s="27">
        <v>97872393</v>
      </c>
      <c r="X30" s="27">
        <v>135650486</v>
      </c>
      <c r="Y30" s="27">
        <v>-37778093</v>
      </c>
      <c r="Z30" s="7">
        <v>-27.85</v>
      </c>
      <c r="AA30" s="25">
        <v>180822567</v>
      </c>
    </row>
    <row r="31" spans="1:27" ht="12.75">
      <c r="A31" s="5" t="s">
        <v>34</v>
      </c>
      <c r="B31" s="3"/>
      <c r="C31" s="22">
        <v>7085033</v>
      </c>
      <c r="D31" s="22"/>
      <c r="E31" s="23">
        <v>7543266</v>
      </c>
      <c r="F31" s="24">
        <v>7543266</v>
      </c>
      <c r="G31" s="24"/>
      <c r="H31" s="24">
        <v>370420</v>
      </c>
      <c r="I31" s="24">
        <v>682483</v>
      </c>
      <c r="J31" s="24">
        <v>1052903</v>
      </c>
      <c r="K31" s="24">
        <v>712891</v>
      </c>
      <c r="L31" s="24">
        <v>1008103</v>
      </c>
      <c r="M31" s="24">
        <v>1481450</v>
      </c>
      <c r="N31" s="24">
        <v>3202444</v>
      </c>
      <c r="O31" s="24">
        <v>457700</v>
      </c>
      <c r="P31" s="24">
        <v>221353</v>
      </c>
      <c r="Q31" s="24">
        <v>451985</v>
      </c>
      <c r="R31" s="24">
        <v>1131038</v>
      </c>
      <c r="S31" s="24"/>
      <c r="T31" s="24"/>
      <c r="U31" s="24"/>
      <c r="V31" s="24"/>
      <c r="W31" s="24">
        <v>5386385</v>
      </c>
      <c r="X31" s="24">
        <v>5657445</v>
      </c>
      <c r="Y31" s="24">
        <v>-271060</v>
      </c>
      <c r="Z31" s="6">
        <v>-4.79</v>
      </c>
      <c r="AA31" s="22">
        <v>7543266</v>
      </c>
    </row>
    <row r="32" spans="1:27" ht="12.75">
      <c r="A32" s="2" t="s">
        <v>35</v>
      </c>
      <c r="B32" s="3"/>
      <c r="C32" s="19">
        <f aca="true" t="shared" si="6" ref="C32:Y32">SUM(C33:C37)</f>
        <v>26038546</v>
      </c>
      <c r="D32" s="19">
        <f>SUM(D33:D37)</f>
        <v>0</v>
      </c>
      <c r="E32" s="20">
        <f t="shared" si="6"/>
        <v>27671704</v>
      </c>
      <c r="F32" s="21">
        <f t="shared" si="6"/>
        <v>27697704</v>
      </c>
      <c r="G32" s="21">
        <f t="shared" si="6"/>
        <v>852919</v>
      </c>
      <c r="H32" s="21">
        <f t="shared" si="6"/>
        <v>3182843</v>
      </c>
      <c r="I32" s="21">
        <f t="shared" si="6"/>
        <v>1420736</v>
      </c>
      <c r="J32" s="21">
        <f t="shared" si="6"/>
        <v>5456498</v>
      </c>
      <c r="K32" s="21">
        <f t="shared" si="6"/>
        <v>3245284</v>
      </c>
      <c r="L32" s="21">
        <f t="shared" si="6"/>
        <v>2143769</v>
      </c>
      <c r="M32" s="21">
        <f t="shared" si="6"/>
        <v>2308342</v>
      </c>
      <c r="N32" s="21">
        <f t="shared" si="6"/>
        <v>7697395</v>
      </c>
      <c r="O32" s="21">
        <f t="shared" si="6"/>
        <v>2316344</v>
      </c>
      <c r="P32" s="21">
        <f t="shared" si="6"/>
        <v>2462947</v>
      </c>
      <c r="Q32" s="21">
        <f t="shared" si="6"/>
        <v>3269707</v>
      </c>
      <c r="R32" s="21">
        <f t="shared" si="6"/>
        <v>8048998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21202891</v>
      </c>
      <c r="X32" s="21">
        <f t="shared" si="6"/>
        <v>20760257</v>
      </c>
      <c r="Y32" s="21">
        <f t="shared" si="6"/>
        <v>442634</v>
      </c>
      <c r="Z32" s="4">
        <f>+IF(X32&lt;&gt;0,+(Y32/X32)*100,0)</f>
        <v>2.1321219674689</v>
      </c>
      <c r="AA32" s="19">
        <f>SUM(AA33:AA37)</f>
        <v>27697704</v>
      </c>
    </row>
    <row r="33" spans="1:27" ht="12.75">
      <c r="A33" s="5" t="s">
        <v>36</v>
      </c>
      <c r="B33" s="3"/>
      <c r="C33" s="22">
        <v>15902</v>
      </c>
      <c r="D33" s="22"/>
      <c r="E33" s="23">
        <v>438846</v>
      </c>
      <c r="F33" s="24">
        <v>438846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329130</v>
      </c>
      <c r="Y33" s="24">
        <v>-329130</v>
      </c>
      <c r="Z33" s="6">
        <v>-100</v>
      </c>
      <c r="AA33" s="22">
        <v>438846</v>
      </c>
    </row>
    <row r="34" spans="1:27" ht="12.75">
      <c r="A34" s="5" t="s">
        <v>37</v>
      </c>
      <c r="B34" s="3"/>
      <c r="C34" s="22"/>
      <c r="D34" s="22"/>
      <c r="E34" s="23">
        <v>352448</v>
      </c>
      <c r="F34" s="24">
        <v>352448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264330</v>
      </c>
      <c r="Y34" s="24">
        <v>-264330</v>
      </c>
      <c r="Z34" s="6">
        <v>-100</v>
      </c>
      <c r="AA34" s="22">
        <v>352448</v>
      </c>
    </row>
    <row r="35" spans="1:27" ht="12.75">
      <c r="A35" s="5" t="s">
        <v>38</v>
      </c>
      <c r="B35" s="3"/>
      <c r="C35" s="22">
        <v>26022644</v>
      </c>
      <c r="D35" s="22"/>
      <c r="E35" s="23">
        <v>26880410</v>
      </c>
      <c r="F35" s="24">
        <v>26906410</v>
      </c>
      <c r="G35" s="24">
        <v>852919</v>
      </c>
      <c r="H35" s="24">
        <v>3182843</v>
      </c>
      <c r="I35" s="24">
        <v>1420736</v>
      </c>
      <c r="J35" s="24">
        <v>5456498</v>
      </c>
      <c r="K35" s="24">
        <v>3245284</v>
      </c>
      <c r="L35" s="24">
        <v>2143769</v>
      </c>
      <c r="M35" s="24">
        <v>2308342</v>
      </c>
      <c r="N35" s="24">
        <v>7697395</v>
      </c>
      <c r="O35" s="24">
        <v>2316344</v>
      </c>
      <c r="P35" s="24">
        <v>2462947</v>
      </c>
      <c r="Q35" s="24">
        <v>3269707</v>
      </c>
      <c r="R35" s="24">
        <v>8048998</v>
      </c>
      <c r="S35" s="24"/>
      <c r="T35" s="24"/>
      <c r="U35" s="24"/>
      <c r="V35" s="24"/>
      <c r="W35" s="24">
        <v>21202891</v>
      </c>
      <c r="X35" s="24">
        <v>20166797</v>
      </c>
      <c r="Y35" s="24">
        <v>1036094</v>
      </c>
      <c r="Z35" s="6">
        <v>5.14</v>
      </c>
      <c r="AA35" s="22">
        <v>26906410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39589416</v>
      </c>
      <c r="D38" s="19">
        <f>SUM(D39:D41)</f>
        <v>0</v>
      </c>
      <c r="E38" s="20">
        <f t="shared" si="7"/>
        <v>47029566</v>
      </c>
      <c r="F38" s="21">
        <f t="shared" si="7"/>
        <v>46329566</v>
      </c>
      <c r="G38" s="21">
        <f t="shared" si="7"/>
        <v>24201</v>
      </c>
      <c r="H38" s="21">
        <f t="shared" si="7"/>
        <v>2640842</v>
      </c>
      <c r="I38" s="21">
        <f t="shared" si="7"/>
        <v>3306504</v>
      </c>
      <c r="J38" s="21">
        <f t="shared" si="7"/>
        <v>5971547</v>
      </c>
      <c r="K38" s="21">
        <f t="shared" si="7"/>
        <v>3851706</v>
      </c>
      <c r="L38" s="21">
        <f t="shared" si="7"/>
        <v>3446669</v>
      </c>
      <c r="M38" s="21">
        <f t="shared" si="7"/>
        <v>4474804</v>
      </c>
      <c r="N38" s="21">
        <f t="shared" si="7"/>
        <v>11773179</v>
      </c>
      <c r="O38" s="21">
        <f t="shared" si="7"/>
        <v>2929665</v>
      </c>
      <c r="P38" s="21">
        <f t="shared" si="7"/>
        <v>2453485</v>
      </c>
      <c r="Q38" s="21">
        <f t="shared" si="7"/>
        <v>2637232</v>
      </c>
      <c r="R38" s="21">
        <f t="shared" si="7"/>
        <v>8020382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25765108</v>
      </c>
      <c r="X38" s="21">
        <f t="shared" si="7"/>
        <v>35097215</v>
      </c>
      <c r="Y38" s="21">
        <f t="shared" si="7"/>
        <v>-9332107</v>
      </c>
      <c r="Z38" s="4">
        <f>+IF(X38&lt;&gt;0,+(Y38/X38)*100,0)</f>
        <v>-26.589309151737538</v>
      </c>
      <c r="AA38" s="19">
        <f>SUM(AA39:AA41)</f>
        <v>46329566</v>
      </c>
    </row>
    <row r="39" spans="1:27" ht="12.75">
      <c r="A39" s="5" t="s">
        <v>42</v>
      </c>
      <c r="B39" s="3"/>
      <c r="C39" s="22">
        <v>27204868</v>
      </c>
      <c r="D39" s="22"/>
      <c r="E39" s="23">
        <v>41721113</v>
      </c>
      <c r="F39" s="24">
        <v>42221113</v>
      </c>
      <c r="G39" s="24">
        <v>24201</v>
      </c>
      <c r="H39" s="24">
        <v>2445698</v>
      </c>
      <c r="I39" s="24">
        <v>2683704</v>
      </c>
      <c r="J39" s="24">
        <v>5153603</v>
      </c>
      <c r="K39" s="24">
        <v>3093067</v>
      </c>
      <c r="L39" s="24">
        <v>3368918</v>
      </c>
      <c r="M39" s="24">
        <v>3716364</v>
      </c>
      <c r="N39" s="24">
        <v>10178349</v>
      </c>
      <c r="O39" s="24">
        <v>2699861</v>
      </c>
      <c r="P39" s="24">
        <v>2337076</v>
      </c>
      <c r="Q39" s="24">
        <v>2393223</v>
      </c>
      <c r="R39" s="24">
        <v>7430160</v>
      </c>
      <c r="S39" s="24"/>
      <c r="T39" s="24"/>
      <c r="U39" s="24"/>
      <c r="V39" s="24"/>
      <c r="W39" s="24">
        <v>22762112</v>
      </c>
      <c r="X39" s="24">
        <v>31415876</v>
      </c>
      <c r="Y39" s="24">
        <v>-8653764</v>
      </c>
      <c r="Z39" s="6">
        <v>-27.55</v>
      </c>
      <c r="AA39" s="22">
        <v>42221113</v>
      </c>
    </row>
    <row r="40" spans="1:27" ht="12.75">
      <c r="A40" s="5" t="s">
        <v>43</v>
      </c>
      <c r="B40" s="3"/>
      <c r="C40" s="22">
        <v>12384548</v>
      </c>
      <c r="D40" s="22"/>
      <c r="E40" s="23">
        <v>5308453</v>
      </c>
      <c r="F40" s="24">
        <v>4108453</v>
      </c>
      <c r="G40" s="24"/>
      <c r="H40" s="24">
        <v>195144</v>
      </c>
      <c r="I40" s="24">
        <v>622800</v>
      </c>
      <c r="J40" s="24">
        <v>817944</v>
      </c>
      <c r="K40" s="24">
        <v>758639</v>
      </c>
      <c r="L40" s="24">
        <v>77751</v>
      </c>
      <c r="M40" s="24">
        <v>758440</v>
      </c>
      <c r="N40" s="24">
        <v>1594830</v>
      </c>
      <c r="O40" s="24">
        <v>229804</v>
      </c>
      <c r="P40" s="24">
        <v>116409</v>
      </c>
      <c r="Q40" s="24">
        <v>244009</v>
      </c>
      <c r="R40" s="24">
        <v>590222</v>
      </c>
      <c r="S40" s="24"/>
      <c r="T40" s="24"/>
      <c r="U40" s="24"/>
      <c r="V40" s="24"/>
      <c r="W40" s="24">
        <v>3002996</v>
      </c>
      <c r="X40" s="24">
        <v>3681339</v>
      </c>
      <c r="Y40" s="24">
        <v>-678343</v>
      </c>
      <c r="Z40" s="6">
        <v>-18.43</v>
      </c>
      <c r="AA40" s="22">
        <v>4108453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24610489</v>
      </c>
      <c r="D42" s="19">
        <f>SUM(D43:D46)</f>
        <v>0</v>
      </c>
      <c r="E42" s="20">
        <f t="shared" si="8"/>
        <v>24493885</v>
      </c>
      <c r="F42" s="21">
        <f t="shared" si="8"/>
        <v>24493885</v>
      </c>
      <c r="G42" s="21">
        <f t="shared" si="8"/>
        <v>25110</v>
      </c>
      <c r="H42" s="21">
        <f t="shared" si="8"/>
        <v>4725298</v>
      </c>
      <c r="I42" s="21">
        <f t="shared" si="8"/>
        <v>3229226</v>
      </c>
      <c r="J42" s="21">
        <f t="shared" si="8"/>
        <v>7979634</v>
      </c>
      <c r="K42" s="21">
        <f t="shared" si="8"/>
        <v>2448362</v>
      </c>
      <c r="L42" s="21">
        <f t="shared" si="8"/>
        <v>2330312</v>
      </c>
      <c r="M42" s="21">
        <f t="shared" si="8"/>
        <v>1732492</v>
      </c>
      <c r="N42" s="21">
        <f t="shared" si="8"/>
        <v>6511166</v>
      </c>
      <c r="O42" s="21">
        <f t="shared" si="8"/>
        <v>1068018</v>
      </c>
      <c r="P42" s="21">
        <f t="shared" si="8"/>
        <v>1506291</v>
      </c>
      <c r="Q42" s="21">
        <f t="shared" si="8"/>
        <v>2099926</v>
      </c>
      <c r="R42" s="21">
        <f t="shared" si="8"/>
        <v>4674235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19165035</v>
      </c>
      <c r="X42" s="21">
        <f t="shared" si="8"/>
        <v>18370395</v>
      </c>
      <c r="Y42" s="21">
        <f t="shared" si="8"/>
        <v>794640</v>
      </c>
      <c r="Z42" s="4">
        <f>+IF(X42&lt;&gt;0,+(Y42/X42)*100,0)</f>
        <v>4.3256554908046345</v>
      </c>
      <c r="AA42" s="19">
        <f>SUM(AA43:AA46)</f>
        <v>24493885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24610489</v>
      </c>
      <c r="D46" s="22"/>
      <c r="E46" s="23">
        <v>24493885</v>
      </c>
      <c r="F46" s="24">
        <v>24493885</v>
      </c>
      <c r="G46" s="24">
        <v>25110</v>
      </c>
      <c r="H46" s="24">
        <v>4725298</v>
      </c>
      <c r="I46" s="24">
        <v>3229226</v>
      </c>
      <c r="J46" s="24">
        <v>7979634</v>
      </c>
      <c r="K46" s="24">
        <v>2448362</v>
      </c>
      <c r="L46" s="24">
        <v>2330312</v>
      </c>
      <c r="M46" s="24">
        <v>1732492</v>
      </c>
      <c r="N46" s="24">
        <v>6511166</v>
      </c>
      <c r="O46" s="24">
        <v>1068018</v>
      </c>
      <c r="P46" s="24">
        <v>1506291</v>
      </c>
      <c r="Q46" s="24">
        <v>2099926</v>
      </c>
      <c r="R46" s="24">
        <v>4674235</v>
      </c>
      <c r="S46" s="24"/>
      <c r="T46" s="24"/>
      <c r="U46" s="24"/>
      <c r="V46" s="24"/>
      <c r="W46" s="24">
        <v>19165035</v>
      </c>
      <c r="X46" s="24">
        <v>18370395</v>
      </c>
      <c r="Y46" s="24">
        <v>794640</v>
      </c>
      <c r="Z46" s="6">
        <v>4.33</v>
      </c>
      <c r="AA46" s="22">
        <v>24493885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371587745</v>
      </c>
      <c r="D48" s="40">
        <f>+D28+D32+D38+D42+D47</f>
        <v>0</v>
      </c>
      <c r="E48" s="41">
        <f t="shared" si="9"/>
        <v>332967899</v>
      </c>
      <c r="F48" s="42">
        <f t="shared" si="9"/>
        <v>331953958</v>
      </c>
      <c r="G48" s="42">
        <f t="shared" si="9"/>
        <v>3127649</v>
      </c>
      <c r="H48" s="42">
        <f t="shared" si="9"/>
        <v>19620279</v>
      </c>
      <c r="I48" s="42">
        <f t="shared" si="9"/>
        <v>18888581</v>
      </c>
      <c r="J48" s="42">
        <f t="shared" si="9"/>
        <v>41636509</v>
      </c>
      <c r="K48" s="42">
        <f t="shared" si="9"/>
        <v>16964784</v>
      </c>
      <c r="L48" s="42">
        <f t="shared" si="9"/>
        <v>18564942</v>
      </c>
      <c r="M48" s="42">
        <f t="shared" si="9"/>
        <v>20402450</v>
      </c>
      <c r="N48" s="42">
        <f t="shared" si="9"/>
        <v>55932176</v>
      </c>
      <c r="O48" s="42">
        <f t="shared" si="9"/>
        <v>14450780</v>
      </c>
      <c r="P48" s="42">
        <f t="shared" si="9"/>
        <v>13635790</v>
      </c>
      <c r="Q48" s="42">
        <f t="shared" si="9"/>
        <v>69118826</v>
      </c>
      <c r="R48" s="42">
        <f t="shared" si="9"/>
        <v>97205396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194774081</v>
      </c>
      <c r="X48" s="42">
        <f t="shared" si="9"/>
        <v>249472477</v>
      </c>
      <c r="Y48" s="42">
        <f t="shared" si="9"/>
        <v>-54698396</v>
      </c>
      <c r="Z48" s="43">
        <f>+IF(X48&lt;&gt;0,+(Y48/X48)*100,0)</f>
        <v>-21.92562348270587</v>
      </c>
      <c r="AA48" s="40">
        <f>+AA28+AA32+AA38+AA42+AA47</f>
        <v>331953958</v>
      </c>
    </row>
    <row r="49" spans="1:27" ht="12.75">
      <c r="A49" s="14" t="s">
        <v>96</v>
      </c>
      <c r="B49" s="15"/>
      <c r="C49" s="44">
        <f aca="true" t="shared" si="10" ref="C49:Y49">+C25-C48</f>
        <v>-23560413</v>
      </c>
      <c r="D49" s="44">
        <f>+D25-D48</f>
        <v>0</v>
      </c>
      <c r="E49" s="45">
        <f t="shared" si="10"/>
        <v>143196104</v>
      </c>
      <c r="F49" s="46">
        <f t="shared" si="10"/>
        <v>35903333</v>
      </c>
      <c r="G49" s="46">
        <f t="shared" si="10"/>
        <v>89693163</v>
      </c>
      <c r="H49" s="46">
        <f t="shared" si="10"/>
        <v>-6129449</v>
      </c>
      <c r="I49" s="46">
        <f t="shared" si="10"/>
        <v>-8633032</v>
      </c>
      <c r="J49" s="46">
        <f t="shared" si="10"/>
        <v>74930682</v>
      </c>
      <c r="K49" s="46">
        <f t="shared" si="10"/>
        <v>-10169611</v>
      </c>
      <c r="L49" s="46">
        <f t="shared" si="10"/>
        <v>-10189413</v>
      </c>
      <c r="M49" s="46">
        <f t="shared" si="10"/>
        <v>62746493</v>
      </c>
      <c r="N49" s="46">
        <f t="shared" si="10"/>
        <v>42387469</v>
      </c>
      <c r="O49" s="46">
        <f t="shared" si="10"/>
        <v>-8598231</v>
      </c>
      <c r="P49" s="46">
        <f t="shared" si="10"/>
        <v>-5478984</v>
      </c>
      <c r="Q49" s="46">
        <f t="shared" si="10"/>
        <v>-5329282</v>
      </c>
      <c r="R49" s="46">
        <f t="shared" si="10"/>
        <v>-19406497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97911654</v>
      </c>
      <c r="X49" s="46">
        <f>IF(F25=F48,0,X25-X48)</f>
        <v>80573833</v>
      </c>
      <c r="Y49" s="46">
        <f t="shared" si="10"/>
        <v>17337821</v>
      </c>
      <c r="Z49" s="47">
        <f>+IF(X49&lt;&gt;0,+(Y49/X49)*100,0)</f>
        <v>21.517930020779826</v>
      </c>
      <c r="AA49" s="44">
        <f>+AA25-AA48</f>
        <v>35903333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92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286725428</v>
      </c>
      <c r="D5" s="19">
        <f>SUM(D6:D8)</f>
        <v>0</v>
      </c>
      <c r="E5" s="20">
        <f t="shared" si="0"/>
        <v>302911704</v>
      </c>
      <c r="F5" s="21">
        <f t="shared" si="0"/>
        <v>304452199</v>
      </c>
      <c r="G5" s="21">
        <f t="shared" si="0"/>
        <v>120932961</v>
      </c>
      <c r="H5" s="21">
        <f t="shared" si="0"/>
        <v>4560170</v>
      </c>
      <c r="I5" s="21">
        <f t="shared" si="0"/>
        <v>658218</v>
      </c>
      <c r="J5" s="21">
        <f t="shared" si="0"/>
        <v>126151349</v>
      </c>
      <c r="K5" s="21">
        <f t="shared" si="0"/>
        <v>2514445</v>
      </c>
      <c r="L5" s="21">
        <f t="shared" si="0"/>
        <v>1394722</v>
      </c>
      <c r="M5" s="21">
        <f t="shared" si="0"/>
        <v>89181360</v>
      </c>
      <c r="N5" s="21">
        <f t="shared" si="0"/>
        <v>93090527</v>
      </c>
      <c r="O5" s="21">
        <f t="shared" si="0"/>
        <v>3819234</v>
      </c>
      <c r="P5" s="21">
        <f t="shared" si="0"/>
        <v>3658929</v>
      </c>
      <c r="Q5" s="21">
        <f t="shared" si="0"/>
        <v>67465823</v>
      </c>
      <c r="R5" s="21">
        <f t="shared" si="0"/>
        <v>74943986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294185862</v>
      </c>
      <c r="X5" s="21">
        <f t="shared" si="0"/>
        <v>227799985</v>
      </c>
      <c r="Y5" s="21">
        <f t="shared" si="0"/>
        <v>66385877</v>
      </c>
      <c r="Z5" s="4">
        <f>+IF(X5&lt;&gt;0,+(Y5/X5)*100,0)</f>
        <v>29.142177950538496</v>
      </c>
      <c r="AA5" s="19">
        <f>SUM(AA6:AA8)</f>
        <v>304452199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>
        <v>1500</v>
      </c>
      <c r="J6" s="24">
        <v>1500</v>
      </c>
      <c r="K6" s="24"/>
      <c r="L6" s="24">
        <v>-1500</v>
      </c>
      <c r="M6" s="24"/>
      <c r="N6" s="24">
        <v>-1500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286725428</v>
      </c>
      <c r="D7" s="25"/>
      <c r="E7" s="26">
        <v>302911704</v>
      </c>
      <c r="F7" s="27">
        <v>304452199</v>
      </c>
      <c r="G7" s="27">
        <v>120932961</v>
      </c>
      <c r="H7" s="27">
        <v>4560170</v>
      </c>
      <c r="I7" s="27">
        <v>656718</v>
      </c>
      <c r="J7" s="27">
        <v>126149849</v>
      </c>
      <c r="K7" s="27">
        <v>2514445</v>
      </c>
      <c r="L7" s="27">
        <v>1396222</v>
      </c>
      <c r="M7" s="27">
        <v>89181360</v>
      </c>
      <c r="N7" s="27">
        <v>93092027</v>
      </c>
      <c r="O7" s="27">
        <v>3819234</v>
      </c>
      <c r="P7" s="27">
        <v>3658929</v>
      </c>
      <c r="Q7" s="27">
        <v>67465823</v>
      </c>
      <c r="R7" s="27">
        <v>74943986</v>
      </c>
      <c r="S7" s="27"/>
      <c r="T7" s="27"/>
      <c r="U7" s="27"/>
      <c r="V7" s="27"/>
      <c r="W7" s="27">
        <v>294185862</v>
      </c>
      <c r="X7" s="27">
        <v>227799985</v>
      </c>
      <c r="Y7" s="27">
        <v>66385877</v>
      </c>
      <c r="Z7" s="7">
        <v>29.14</v>
      </c>
      <c r="AA7" s="25">
        <v>304452199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4597403</v>
      </c>
      <c r="D9" s="19">
        <f>SUM(D10:D14)</f>
        <v>0</v>
      </c>
      <c r="E9" s="20">
        <f t="shared" si="1"/>
        <v>6340568</v>
      </c>
      <c r="F9" s="21">
        <f t="shared" si="1"/>
        <v>5484618</v>
      </c>
      <c r="G9" s="21">
        <f t="shared" si="1"/>
        <v>561313</v>
      </c>
      <c r="H9" s="21">
        <f t="shared" si="1"/>
        <v>328929</v>
      </c>
      <c r="I9" s="21">
        <f t="shared" si="1"/>
        <v>376789</v>
      </c>
      <c r="J9" s="21">
        <f t="shared" si="1"/>
        <v>1267031</v>
      </c>
      <c r="K9" s="21">
        <f t="shared" si="1"/>
        <v>567965</v>
      </c>
      <c r="L9" s="21">
        <f t="shared" si="1"/>
        <v>304236</v>
      </c>
      <c r="M9" s="21">
        <f t="shared" si="1"/>
        <v>256591</v>
      </c>
      <c r="N9" s="21">
        <f t="shared" si="1"/>
        <v>1128792</v>
      </c>
      <c r="O9" s="21">
        <f t="shared" si="1"/>
        <v>373483</v>
      </c>
      <c r="P9" s="21">
        <f t="shared" si="1"/>
        <v>279914</v>
      </c>
      <c r="Q9" s="21">
        <f t="shared" si="1"/>
        <v>260609</v>
      </c>
      <c r="R9" s="21">
        <f t="shared" si="1"/>
        <v>914006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3309829</v>
      </c>
      <c r="X9" s="21">
        <f t="shared" si="1"/>
        <v>4413049</v>
      </c>
      <c r="Y9" s="21">
        <f t="shared" si="1"/>
        <v>-1103220</v>
      </c>
      <c r="Z9" s="4">
        <f>+IF(X9&lt;&gt;0,+(Y9/X9)*100,0)</f>
        <v>-24.999042612035353</v>
      </c>
      <c r="AA9" s="19">
        <f>SUM(AA10:AA14)</f>
        <v>5484618</v>
      </c>
    </row>
    <row r="10" spans="1:27" ht="12.75">
      <c r="A10" s="5" t="s">
        <v>36</v>
      </c>
      <c r="B10" s="3"/>
      <c r="C10" s="22">
        <v>134586</v>
      </c>
      <c r="D10" s="22"/>
      <c r="E10" s="23">
        <v>762905</v>
      </c>
      <c r="F10" s="24">
        <v>682905</v>
      </c>
      <c r="G10" s="24">
        <v>16125</v>
      </c>
      <c r="H10" s="24">
        <v>8004</v>
      </c>
      <c r="I10" s="24">
        <v>11996</v>
      </c>
      <c r="J10" s="24">
        <v>36125</v>
      </c>
      <c r="K10" s="24">
        <v>196407</v>
      </c>
      <c r="L10" s="24">
        <v>10640</v>
      </c>
      <c r="M10" s="24">
        <v>5610</v>
      </c>
      <c r="N10" s="24">
        <v>212657</v>
      </c>
      <c r="O10" s="24">
        <v>5943</v>
      </c>
      <c r="P10" s="24">
        <v>10693</v>
      </c>
      <c r="Q10" s="24">
        <v>1255</v>
      </c>
      <c r="R10" s="24">
        <v>17891</v>
      </c>
      <c r="S10" s="24"/>
      <c r="T10" s="24"/>
      <c r="U10" s="24"/>
      <c r="V10" s="24"/>
      <c r="W10" s="24">
        <v>266673</v>
      </c>
      <c r="X10" s="24">
        <v>540184</v>
      </c>
      <c r="Y10" s="24">
        <v>-273511</v>
      </c>
      <c r="Z10" s="6">
        <v>-50.63</v>
      </c>
      <c r="AA10" s="22">
        <v>682905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4462817</v>
      </c>
      <c r="D12" s="22"/>
      <c r="E12" s="23">
        <v>5577663</v>
      </c>
      <c r="F12" s="24">
        <v>4801713</v>
      </c>
      <c r="G12" s="24">
        <v>545188</v>
      </c>
      <c r="H12" s="24">
        <v>320925</v>
      </c>
      <c r="I12" s="24">
        <v>364793</v>
      </c>
      <c r="J12" s="24">
        <v>1230906</v>
      </c>
      <c r="K12" s="24">
        <v>371558</v>
      </c>
      <c r="L12" s="24">
        <v>293596</v>
      </c>
      <c r="M12" s="24">
        <v>250981</v>
      </c>
      <c r="N12" s="24">
        <v>916135</v>
      </c>
      <c r="O12" s="24">
        <v>367540</v>
      </c>
      <c r="P12" s="24">
        <v>269221</v>
      </c>
      <c r="Q12" s="24">
        <v>259354</v>
      </c>
      <c r="R12" s="24">
        <v>896115</v>
      </c>
      <c r="S12" s="24"/>
      <c r="T12" s="24"/>
      <c r="U12" s="24"/>
      <c r="V12" s="24"/>
      <c r="W12" s="24">
        <v>3043156</v>
      </c>
      <c r="X12" s="24">
        <v>3872865</v>
      </c>
      <c r="Y12" s="24">
        <v>-829709</v>
      </c>
      <c r="Z12" s="6">
        <v>-21.42</v>
      </c>
      <c r="AA12" s="22">
        <v>4801713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53646406</v>
      </c>
      <c r="D15" s="19">
        <f>SUM(D16:D18)</f>
        <v>0</v>
      </c>
      <c r="E15" s="20">
        <f t="shared" si="2"/>
        <v>48852980</v>
      </c>
      <c r="F15" s="21">
        <f t="shared" si="2"/>
        <v>54979560</v>
      </c>
      <c r="G15" s="21">
        <f t="shared" si="2"/>
        <v>115714</v>
      </c>
      <c r="H15" s="21">
        <f t="shared" si="2"/>
        <v>-1305524</v>
      </c>
      <c r="I15" s="21">
        <f t="shared" si="2"/>
        <v>10734794</v>
      </c>
      <c r="J15" s="21">
        <f t="shared" si="2"/>
        <v>9544984</v>
      </c>
      <c r="K15" s="21">
        <f t="shared" si="2"/>
        <v>5108575</v>
      </c>
      <c r="L15" s="21">
        <f t="shared" si="2"/>
        <v>9641514</v>
      </c>
      <c r="M15" s="21">
        <f t="shared" si="2"/>
        <v>6940447</v>
      </c>
      <c r="N15" s="21">
        <f t="shared" si="2"/>
        <v>21690536</v>
      </c>
      <c r="O15" s="21">
        <f t="shared" si="2"/>
        <v>947272</v>
      </c>
      <c r="P15" s="21">
        <f t="shared" si="2"/>
        <v>1512797</v>
      </c>
      <c r="Q15" s="21">
        <f t="shared" si="2"/>
        <v>2909524</v>
      </c>
      <c r="R15" s="21">
        <f t="shared" si="2"/>
        <v>5369593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36605113</v>
      </c>
      <c r="X15" s="21">
        <f t="shared" si="2"/>
        <v>39090370</v>
      </c>
      <c r="Y15" s="21">
        <f t="shared" si="2"/>
        <v>-2485257</v>
      </c>
      <c r="Z15" s="4">
        <f>+IF(X15&lt;&gt;0,+(Y15/X15)*100,0)</f>
        <v>-6.357721863466629</v>
      </c>
      <c r="AA15" s="19">
        <f>SUM(AA16:AA18)</f>
        <v>54979560</v>
      </c>
    </row>
    <row r="16" spans="1:27" ht="12.75">
      <c r="A16" s="5" t="s">
        <v>42</v>
      </c>
      <c r="B16" s="3"/>
      <c r="C16" s="22">
        <v>356986</v>
      </c>
      <c r="D16" s="22"/>
      <c r="E16" s="23">
        <v>490980</v>
      </c>
      <c r="F16" s="24">
        <v>490980</v>
      </c>
      <c r="G16" s="24">
        <v>73176</v>
      </c>
      <c r="H16" s="24">
        <v>54078</v>
      </c>
      <c r="I16" s="24">
        <v>24018</v>
      </c>
      <c r="J16" s="24">
        <v>151272</v>
      </c>
      <c r="K16" s="24">
        <v>36432</v>
      </c>
      <c r="L16" s="24">
        <v>64638</v>
      </c>
      <c r="M16" s="24">
        <v>5767</v>
      </c>
      <c r="N16" s="24">
        <v>106837</v>
      </c>
      <c r="O16" s="24">
        <v>242</v>
      </c>
      <c r="P16" s="24">
        <v>12330</v>
      </c>
      <c r="Q16" s="24">
        <v>9039</v>
      </c>
      <c r="R16" s="24">
        <v>21611</v>
      </c>
      <c r="S16" s="24"/>
      <c r="T16" s="24"/>
      <c r="U16" s="24"/>
      <c r="V16" s="24"/>
      <c r="W16" s="24">
        <v>279720</v>
      </c>
      <c r="X16" s="24">
        <v>368244</v>
      </c>
      <c r="Y16" s="24">
        <v>-88524</v>
      </c>
      <c r="Z16" s="6">
        <v>-24.04</v>
      </c>
      <c r="AA16" s="22">
        <v>490980</v>
      </c>
    </row>
    <row r="17" spans="1:27" ht="12.75">
      <c r="A17" s="5" t="s">
        <v>43</v>
      </c>
      <c r="B17" s="3"/>
      <c r="C17" s="22">
        <v>53289420</v>
      </c>
      <c r="D17" s="22"/>
      <c r="E17" s="23">
        <v>48362000</v>
      </c>
      <c r="F17" s="24">
        <v>54488580</v>
      </c>
      <c r="G17" s="24">
        <v>42538</v>
      </c>
      <c r="H17" s="24">
        <v>-1359602</v>
      </c>
      <c r="I17" s="24">
        <v>10710776</v>
      </c>
      <c r="J17" s="24">
        <v>9393712</v>
      </c>
      <c r="K17" s="24">
        <v>5072143</v>
      </c>
      <c r="L17" s="24">
        <v>9576876</v>
      </c>
      <c r="M17" s="24">
        <v>6934680</v>
      </c>
      <c r="N17" s="24">
        <v>21583699</v>
      </c>
      <c r="O17" s="24">
        <v>947030</v>
      </c>
      <c r="P17" s="24">
        <v>1500467</v>
      </c>
      <c r="Q17" s="24">
        <v>2900485</v>
      </c>
      <c r="R17" s="24">
        <v>5347982</v>
      </c>
      <c r="S17" s="24"/>
      <c r="T17" s="24"/>
      <c r="U17" s="24"/>
      <c r="V17" s="24"/>
      <c r="W17" s="24">
        <v>36325393</v>
      </c>
      <c r="X17" s="24">
        <v>38722126</v>
      </c>
      <c r="Y17" s="24">
        <v>-2396733</v>
      </c>
      <c r="Z17" s="6">
        <v>-6.19</v>
      </c>
      <c r="AA17" s="22">
        <v>54488580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70825404</v>
      </c>
      <c r="D19" s="19">
        <f>SUM(D20:D23)</f>
        <v>0</v>
      </c>
      <c r="E19" s="20">
        <f t="shared" si="3"/>
        <v>79481766</v>
      </c>
      <c r="F19" s="21">
        <f t="shared" si="3"/>
        <v>77281766</v>
      </c>
      <c r="G19" s="21">
        <f t="shared" si="3"/>
        <v>2468182</v>
      </c>
      <c r="H19" s="21">
        <f t="shared" si="3"/>
        <v>11412493</v>
      </c>
      <c r="I19" s="21">
        <f t="shared" si="3"/>
        <v>4487080</v>
      </c>
      <c r="J19" s="21">
        <f t="shared" si="3"/>
        <v>18367755</v>
      </c>
      <c r="K19" s="21">
        <f t="shared" si="3"/>
        <v>6313863</v>
      </c>
      <c r="L19" s="21">
        <f t="shared" si="3"/>
        <v>5041654</v>
      </c>
      <c r="M19" s="21">
        <f t="shared" si="3"/>
        <v>4614121</v>
      </c>
      <c r="N19" s="21">
        <f t="shared" si="3"/>
        <v>15969638</v>
      </c>
      <c r="O19" s="21">
        <f t="shared" si="3"/>
        <v>2799769</v>
      </c>
      <c r="P19" s="21">
        <f t="shared" si="3"/>
        <v>4561839</v>
      </c>
      <c r="Q19" s="21">
        <f t="shared" si="3"/>
        <v>4249887</v>
      </c>
      <c r="R19" s="21">
        <f t="shared" si="3"/>
        <v>11611495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45948888</v>
      </c>
      <c r="X19" s="21">
        <f t="shared" si="3"/>
        <v>58731311</v>
      </c>
      <c r="Y19" s="21">
        <f t="shared" si="3"/>
        <v>-12782423</v>
      </c>
      <c r="Z19" s="4">
        <f>+IF(X19&lt;&gt;0,+(Y19/X19)*100,0)</f>
        <v>-21.76423918069869</v>
      </c>
      <c r="AA19" s="19">
        <f>SUM(AA20:AA23)</f>
        <v>77281766</v>
      </c>
    </row>
    <row r="20" spans="1:27" ht="12.75">
      <c r="A20" s="5" t="s">
        <v>46</v>
      </c>
      <c r="B20" s="3"/>
      <c r="C20" s="22">
        <v>64035919</v>
      </c>
      <c r="D20" s="22"/>
      <c r="E20" s="23">
        <v>69109904</v>
      </c>
      <c r="F20" s="24">
        <v>66909904</v>
      </c>
      <c r="G20" s="24">
        <v>2079202</v>
      </c>
      <c r="H20" s="24">
        <v>10411232</v>
      </c>
      <c r="I20" s="24">
        <v>2718524</v>
      </c>
      <c r="J20" s="24">
        <v>15208958</v>
      </c>
      <c r="K20" s="24">
        <v>5173456</v>
      </c>
      <c r="L20" s="24">
        <v>4191847</v>
      </c>
      <c r="M20" s="24">
        <v>3871998</v>
      </c>
      <c r="N20" s="24">
        <v>13237301</v>
      </c>
      <c r="O20" s="24">
        <v>2197118</v>
      </c>
      <c r="P20" s="24">
        <v>3838815</v>
      </c>
      <c r="Q20" s="24">
        <v>3696373</v>
      </c>
      <c r="R20" s="24">
        <v>9732306</v>
      </c>
      <c r="S20" s="24"/>
      <c r="T20" s="24"/>
      <c r="U20" s="24"/>
      <c r="V20" s="24"/>
      <c r="W20" s="24">
        <v>38178565</v>
      </c>
      <c r="X20" s="24">
        <v>50952422</v>
      </c>
      <c r="Y20" s="24">
        <v>-12773857</v>
      </c>
      <c r="Z20" s="6">
        <v>-25.07</v>
      </c>
      <c r="AA20" s="22">
        <v>66909904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>
        <v>6789485</v>
      </c>
      <c r="D23" s="22"/>
      <c r="E23" s="23">
        <v>10371862</v>
      </c>
      <c r="F23" s="24">
        <v>10371862</v>
      </c>
      <c r="G23" s="24">
        <v>388980</v>
      </c>
      <c r="H23" s="24">
        <v>1001261</v>
      </c>
      <c r="I23" s="24">
        <v>1768556</v>
      </c>
      <c r="J23" s="24">
        <v>3158797</v>
      </c>
      <c r="K23" s="24">
        <v>1140407</v>
      </c>
      <c r="L23" s="24">
        <v>849807</v>
      </c>
      <c r="M23" s="24">
        <v>742123</v>
      </c>
      <c r="N23" s="24">
        <v>2732337</v>
      </c>
      <c r="O23" s="24">
        <v>602651</v>
      </c>
      <c r="P23" s="24">
        <v>723024</v>
      </c>
      <c r="Q23" s="24">
        <v>553514</v>
      </c>
      <c r="R23" s="24">
        <v>1879189</v>
      </c>
      <c r="S23" s="24"/>
      <c r="T23" s="24"/>
      <c r="U23" s="24"/>
      <c r="V23" s="24"/>
      <c r="W23" s="24">
        <v>7770323</v>
      </c>
      <c r="X23" s="24">
        <v>7778889</v>
      </c>
      <c r="Y23" s="24">
        <v>-8566</v>
      </c>
      <c r="Z23" s="6">
        <v>-0.11</v>
      </c>
      <c r="AA23" s="22">
        <v>10371862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415794641</v>
      </c>
      <c r="D25" s="40">
        <f>+D5+D9+D15+D19+D24</f>
        <v>0</v>
      </c>
      <c r="E25" s="41">
        <f t="shared" si="4"/>
        <v>437587018</v>
      </c>
      <c r="F25" s="42">
        <f t="shared" si="4"/>
        <v>442198143</v>
      </c>
      <c r="G25" s="42">
        <f t="shared" si="4"/>
        <v>124078170</v>
      </c>
      <c r="H25" s="42">
        <f t="shared" si="4"/>
        <v>14996068</v>
      </c>
      <c r="I25" s="42">
        <f t="shared" si="4"/>
        <v>16256881</v>
      </c>
      <c r="J25" s="42">
        <f t="shared" si="4"/>
        <v>155331119</v>
      </c>
      <c r="K25" s="42">
        <f t="shared" si="4"/>
        <v>14504848</v>
      </c>
      <c r="L25" s="42">
        <f t="shared" si="4"/>
        <v>16382126</v>
      </c>
      <c r="M25" s="42">
        <f t="shared" si="4"/>
        <v>100992519</v>
      </c>
      <c r="N25" s="42">
        <f t="shared" si="4"/>
        <v>131879493</v>
      </c>
      <c r="O25" s="42">
        <f t="shared" si="4"/>
        <v>7939758</v>
      </c>
      <c r="P25" s="42">
        <f t="shared" si="4"/>
        <v>10013479</v>
      </c>
      <c r="Q25" s="42">
        <f t="shared" si="4"/>
        <v>74885843</v>
      </c>
      <c r="R25" s="42">
        <f t="shared" si="4"/>
        <v>92839080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380049692</v>
      </c>
      <c r="X25" s="42">
        <f t="shared" si="4"/>
        <v>330034715</v>
      </c>
      <c r="Y25" s="42">
        <f t="shared" si="4"/>
        <v>50014977</v>
      </c>
      <c r="Z25" s="43">
        <f>+IF(X25&lt;&gt;0,+(Y25/X25)*100,0)</f>
        <v>15.154459433153871</v>
      </c>
      <c r="AA25" s="40">
        <f>+AA5+AA9+AA15+AA19+AA24</f>
        <v>442198143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151582227</v>
      </c>
      <c r="D28" s="19">
        <f>SUM(D29:D31)</f>
        <v>0</v>
      </c>
      <c r="E28" s="20">
        <f t="shared" si="5"/>
        <v>180385553</v>
      </c>
      <c r="F28" s="21">
        <f t="shared" si="5"/>
        <v>181218388</v>
      </c>
      <c r="G28" s="21">
        <f t="shared" si="5"/>
        <v>4086648</v>
      </c>
      <c r="H28" s="21">
        <f t="shared" si="5"/>
        <v>4893553</v>
      </c>
      <c r="I28" s="21">
        <f t="shared" si="5"/>
        <v>11912230</v>
      </c>
      <c r="J28" s="21">
        <f t="shared" si="5"/>
        <v>20892431</v>
      </c>
      <c r="K28" s="21">
        <f t="shared" si="5"/>
        <v>26832408</v>
      </c>
      <c r="L28" s="21">
        <f t="shared" si="5"/>
        <v>12576577</v>
      </c>
      <c r="M28" s="21">
        <f t="shared" si="5"/>
        <v>15238134</v>
      </c>
      <c r="N28" s="21">
        <f t="shared" si="5"/>
        <v>54647119</v>
      </c>
      <c r="O28" s="21">
        <f t="shared" si="5"/>
        <v>10151006</v>
      </c>
      <c r="P28" s="21">
        <f t="shared" si="5"/>
        <v>10897897</v>
      </c>
      <c r="Q28" s="21">
        <f t="shared" si="5"/>
        <v>11405184</v>
      </c>
      <c r="R28" s="21">
        <f t="shared" si="5"/>
        <v>32454087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107993637</v>
      </c>
      <c r="X28" s="21">
        <f t="shared" si="5"/>
        <v>135622400</v>
      </c>
      <c r="Y28" s="21">
        <f t="shared" si="5"/>
        <v>-27628763</v>
      </c>
      <c r="Z28" s="4">
        <f>+IF(X28&lt;&gt;0,+(Y28/X28)*100,0)</f>
        <v>-20.371828694964844</v>
      </c>
      <c r="AA28" s="19">
        <f>SUM(AA29:AA31)</f>
        <v>181218388</v>
      </c>
    </row>
    <row r="29" spans="1:27" ht="12.75">
      <c r="A29" s="5" t="s">
        <v>32</v>
      </c>
      <c r="B29" s="3"/>
      <c r="C29" s="22">
        <v>56846361</v>
      </c>
      <c r="D29" s="22"/>
      <c r="E29" s="23">
        <v>65088024</v>
      </c>
      <c r="F29" s="24">
        <v>63529564</v>
      </c>
      <c r="G29" s="24">
        <v>2326230</v>
      </c>
      <c r="H29" s="24">
        <v>621802</v>
      </c>
      <c r="I29" s="24">
        <v>7188988</v>
      </c>
      <c r="J29" s="24">
        <v>10137020</v>
      </c>
      <c r="K29" s="24">
        <v>7848416</v>
      </c>
      <c r="L29" s="24">
        <v>4571793</v>
      </c>
      <c r="M29" s="24">
        <v>4811445</v>
      </c>
      <c r="N29" s="24">
        <v>17231654</v>
      </c>
      <c r="O29" s="24">
        <v>4457807</v>
      </c>
      <c r="P29" s="24">
        <v>4353213</v>
      </c>
      <c r="Q29" s="24">
        <v>4936180</v>
      </c>
      <c r="R29" s="24">
        <v>13747200</v>
      </c>
      <c r="S29" s="24"/>
      <c r="T29" s="24"/>
      <c r="U29" s="24"/>
      <c r="V29" s="24"/>
      <c r="W29" s="24">
        <v>41115874</v>
      </c>
      <c r="X29" s="24">
        <v>48222706</v>
      </c>
      <c r="Y29" s="24">
        <v>-7106832</v>
      </c>
      <c r="Z29" s="6">
        <v>-14.74</v>
      </c>
      <c r="AA29" s="22">
        <v>63529564</v>
      </c>
    </row>
    <row r="30" spans="1:27" ht="12.75">
      <c r="A30" s="5" t="s">
        <v>33</v>
      </c>
      <c r="B30" s="3"/>
      <c r="C30" s="25">
        <v>91841417</v>
      </c>
      <c r="D30" s="25"/>
      <c r="E30" s="26">
        <v>111610942</v>
      </c>
      <c r="F30" s="27">
        <v>113578777</v>
      </c>
      <c r="G30" s="27">
        <v>1757202</v>
      </c>
      <c r="H30" s="27">
        <v>4159168</v>
      </c>
      <c r="I30" s="27">
        <v>4702902</v>
      </c>
      <c r="J30" s="27">
        <v>10619272</v>
      </c>
      <c r="K30" s="27">
        <v>18145474</v>
      </c>
      <c r="L30" s="27">
        <v>7829889</v>
      </c>
      <c r="M30" s="27">
        <v>10026705</v>
      </c>
      <c r="N30" s="27">
        <v>36002068</v>
      </c>
      <c r="O30" s="27">
        <v>5502812</v>
      </c>
      <c r="P30" s="27">
        <v>6402061</v>
      </c>
      <c r="Q30" s="27">
        <v>6262094</v>
      </c>
      <c r="R30" s="27">
        <v>18166967</v>
      </c>
      <c r="S30" s="27"/>
      <c r="T30" s="27"/>
      <c r="U30" s="27"/>
      <c r="V30" s="27"/>
      <c r="W30" s="27">
        <v>64788307</v>
      </c>
      <c r="X30" s="27">
        <v>84465366</v>
      </c>
      <c r="Y30" s="27">
        <v>-19677059</v>
      </c>
      <c r="Z30" s="7">
        <v>-23.3</v>
      </c>
      <c r="AA30" s="25">
        <v>113578777</v>
      </c>
    </row>
    <row r="31" spans="1:27" ht="12.75">
      <c r="A31" s="5" t="s">
        <v>34</v>
      </c>
      <c r="B31" s="3"/>
      <c r="C31" s="22">
        <v>2894449</v>
      </c>
      <c r="D31" s="22"/>
      <c r="E31" s="23">
        <v>3686587</v>
      </c>
      <c r="F31" s="24">
        <v>4110047</v>
      </c>
      <c r="G31" s="24">
        <v>3216</v>
      </c>
      <c r="H31" s="24">
        <v>112583</v>
      </c>
      <c r="I31" s="24">
        <v>20340</v>
      </c>
      <c r="J31" s="24">
        <v>136139</v>
      </c>
      <c r="K31" s="24">
        <v>838518</v>
      </c>
      <c r="L31" s="24">
        <v>174895</v>
      </c>
      <c r="M31" s="24">
        <v>399984</v>
      </c>
      <c r="N31" s="24">
        <v>1413397</v>
      </c>
      <c r="O31" s="24">
        <v>190387</v>
      </c>
      <c r="P31" s="24">
        <v>142623</v>
      </c>
      <c r="Q31" s="24">
        <v>206910</v>
      </c>
      <c r="R31" s="24">
        <v>539920</v>
      </c>
      <c r="S31" s="24"/>
      <c r="T31" s="24"/>
      <c r="U31" s="24"/>
      <c r="V31" s="24"/>
      <c r="W31" s="24">
        <v>2089456</v>
      </c>
      <c r="X31" s="24">
        <v>2934328</v>
      </c>
      <c r="Y31" s="24">
        <v>-844872</v>
      </c>
      <c r="Z31" s="6">
        <v>-28.79</v>
      </c>
      <c r="AA31" s="22">
        <v>4110047</v>
      </c>
    </row>
    <row r="32" spans="1:27" ht="12.75">
      <c r="A32" s="2" t="s">
        <v>35</v>
      </c>
      <c r="B32" s="3"/>
      <c r="C32" s="19">
        <f aca="true" t="shared" si="6" ref="C32:Y32">SUM(C33:C37)</f>
        <v>25945862</v>
      </c>
      <c r="D32" s="19">
        <f>SUM(D33:D37)</f>
        <v>0</v>
      </c>
      <c r="E32" s="20">
        <f t="shared" si="6"/>
        <v>27095523</v>
      </c>
      <c r="F32" s="21">
        <f t="shared" si="6"/>
        <v>27224508</v>
      </c>
      <c r="G32" s="21">
        <f t="shared" si="6"/>
        <v>207979</v>
      </c>
      <c r="H32" s="21">
        <f t="shared" si="6"/>
        <v>407766</v>
      </c>
      <c r="I32" s="21">
        <f t="shared" si="6"/>
        <v>1006104</v>
      </c>
      <c r="J32" s="21">
        <f t="shared" si="6"/>
        <v>1621849</v>
      </c>
      <c r="K32" s="21">
        <f t="shared" si="6"/>
        <v>6900909</v>
      </c>
      <c r="L32" s="21">
        <f t="shared" si="6"/>
        <v>2177321</v>
      </c>
      <c r="M32" s="21">
        <f t="shared" si="6"/>
        <v>2360556</v>
      </c>
      <c r="N32" s="21">
        <f t="shared" si="6"/>
        <v>11438786</v>
      </c>
      <c r="O32" s="21">
        <f t="shared" si="6"/>
        <v>2193659</v>
      </c>
      <c r="P32" s="21">
        <f t="shared" si="6"/>
        <v>1857457</v>
      </c>
      <c r="Q32" s="21">
        <f t="shared" si="6"/>
        <v>2722800</v>
      </c>
      <c r="R32" s="21">
        <f t="shared" si="6"/>
        <v>6773916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19834551</v>
      </c>
      <c r="X32" s="21">
        <f t="shared" si="6"/>
        <v>20409261</v>
      </c>
      <c r="Y32" s="21">
        <f t="shared" si="6"/>
        <v>-574710</v>
      </c>
      <c r="Z32" s="4">
        <f>+IF(X32&lt;&gt;0,+(Y32/X32)*100,0)</f>
        <v>-2.81592753407387</v>
      </c>
      <c r="AA32" s="19">
        <f>SUM(AA33:AA37)</f>
        <v>27224508</v>
      </c>
    </row>
    <row r="33" spans="1:27" ht="12.75">
      <c r="A33" s="5" t="s">
        <v>36</v>
      </c>
      <c r="B33" s="3"/>
      <c r="C33" s="22">
        <v>6824881</v>
      </c>
      <c r="D33" s="22"/>
      <c r="E33" s="23">
        <v>10218675</v>
      </c>
      <c r="F33" s="24">
        <v>9965975</v>
      </c>
      <c r="G33" s="24">
        <v>175938</v>
      </c>
      <c r="H33" s="24">
        <v>392580</v>
      </c>
      <c r="I33" s="24">
        <v>633802</v>
      </c>
      <c r="J33" s="24">
        <v>1202320</v>
      </c>
      <c r="K33" s="24">
        <v>970293</v>
      </c>
      <c r="L33" s="24">
        <v>445905</v>
      </c>
      <c r="M33" s="24">
        <v>711497</v>
      </c>
      <c r="N33" s="24">
        <v>2127695</v>
      </c>
      <c r="O33" s="24">
        <v>699348</v>
      </c>
      <c r="P33" s="24">
        <v>372621</v>
      </c>
      <c r="Q33" s="24">
        <v>857161</v>
      </c>
      <c r="R33" s="24">
        <v>1929130</v>
      </c>
      <c r="S33" s="24"/>
      <c r="T33" s="24"/>
      <c r="U33" s="24"/>
      <c r="V33" s="24"/>
      <c r="W33" s="24">
        <v>5259145</v>
      </c>
      <c r="X33" s="24">
        <v>7562942</v>
      </c>
      <c r="Y33" s="24">
        <v>-2303797</v>
      </c>
      <c r="Z33" s="6">
        <v>-30.46</v>
      </c>
      <c r="AA33" s="22">
        <v>9965975</v>
      </c>
    </row>
    <row r="34" spans="1:27" ht="12.75">
      <c r="A34" s="5" t="s">
        <v>37</v>
      </c>
      <c r="B34" s="3"/>
      <c r="C34" s="22">
        <v>7722608</v>
      </c>
      <c r="D34" s="22"/>
      <c r="E34" s="23">
        <v>2307158</v>
      </c>
      <c r="F34" s="24">
        <v>2307158</v>
      </c>
      <c r="G34" s="24"/>
      <c r="H34" s="24"/>
      <c r="I34" s="24">
        <v>49000</v>
      </c>
      <c r="J34" s="24">
        <v>49000</v>
      </c>
      <c r="K34" s="24">
        <v>2596119</v>
      </c>
      <c r="L34" s="24">
        <v>581122</v>
      </c>
      <c r="M34" s="24">
        <v>589846</v>
      </c>
      <c r="N34" s="24">
        <v>3767087</v>
      </c>
      <c r="O34" s="24">
        <v>575929</v>
      </c>
      <c r="P34" s="24">
        <v>663875</v>
      </c>
      <c r="Q34" s="24">
        <v>604615</v>
      </c>
      <c r="R34" s="24">
        <v>1844419</v>
      </c>
      <c r="S34" s="24"/>
      <c r="T34" s="24"/>
      <c r="U34" s="24"/>
      <c r="V34" s="24"/>
      <c r="W34" s="24">
        <v>5660506</v>
      </c>
      <c r="X34" s="24">
        <v>1730367</v>
      </c>
      <c r="Y34" s="24">
        <v>3930139</v>
      </c>
      <c r="Z34" s="6">
        <v>227.13</v>
      </c>
      <c r="AA34" s="22">
        <v>2307158</v>
      </c>
    </row>
    <row r="35" spans="1:27" ht="12.75">
      <c r="A35" s="5" t="s">
        <v>38</v>
      </c>
      <c r="B35" s="3"/>
      <c r="C35" s="22">
        <v>11282322</v>
      </c>
      <c r="D35" s="22"/>
      <c r="E35" s="23">
        <v>13355436</v>
      </c>
      <c r="F35" s="24">
        <v>14135121</v>
      </c>
      <c r="G35" s="24">
        <v>32041</v>
      </c>
      <c r="H35" s="24">
        <v>15186</v>
      </c>
      <c r="I35" s="24">
        <v>323302</v>
      </c>
      <c r="J35" s="24">
        <v>370529</v>
      </c>
      <c r="K35" s="24">
        <v>3334497</v>
      </c>
      <c r="L35" s="24">
        <v>1150294</v>
      </c>
      <c r="M35" s="24">
        <v>1059213</v>
      </c>
      <c r="N35" s="24">
        <v>5544004</v>
      </c>
      <c r="O35" s="24">
        <v>888223</v>
      </c>
      <c r="P35" s="24">
        <v>820961</v>
      </c>
      <c r="Q35" s="24">
        <v>1261024</v>
      </c>
      <c r="R35" s="24">
        <v>2970208</v>
      </c>
      <c r="S35" s="24"/>
      <c r="T35" s="24"/>
      <c r="U35" s="24"/>
      <c r="V35" s="24"/>
      <c r="W35" s="24">
        <v>8884741</v>
      </c>
      <c r="X35" s="24">
        <v>10364451</v>
      </c>
      <c r="Y35" s="24">
        <v>-1479710</v>
      </c>
      <c r="Z35" s="6">
        <v>-14.28</v>
      </c>
      <c r="AA35" s="22">
        <v>14135121</v>
      </c>
    </row>
    <row r="36" spans="1:27" ht="12.75">
      <c r="A36" s="5" t="s">
        <v>39</v>
      </c>
      <c r="B36" s="3"/>
      <c r="C36" s="22">
        <v>116051</v>
      </c>
      <c r="D36" s="22"/>
      <c r="E36" s="23">
        <v>1214254</v>
      </c>
      <c r="F36" s="24">
        <v>816254</v>
      </c>
      <c r="G36" s="24"/>
      <c r="H36" s="24"/>
      <c r="I36" s="24"/>
      <c r="J36" s="24"/>
      <c r="K36" s="24"/>
      <c r="L36" s="24"/>
      <c r="M36" s="24"/>
      <c r="N36" s="24"/>
      <c r="O36" s="24">
        <v>30159</v>
      </c>
      <c r="P36" s="24"/>
      <c r="Q36" s="24"/>
      <c r="R36" s="24">
        <v>30159</v>
      </c>
      <c r="S36" s="24"/>
      <c r="T36" s="24"/>
      <c r="U36" s="24"/>
      <c r="V36" s="24"/>
      <c r="W36" s="24">
        <v>30159</v>
      </c>
      <c r="X36" s="24">
        <v>751501</v>
      </c>
      <c r="Y36" s="24">
        <v>-721342</v>
      </c>
      <c r="Z36" s="6">
        <v>-95.99</v>
      </c>
      <c r="AA36" s="22">
        <v>816254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75520624</v>
      </c>
      <c r="D38" s="19">
        <f>SUM(D39:D41)</f>
        <v>0</v>
      </c>
      <c r="E38" s="20">
        <f t="shared" si="7"/>
        <v>90207797</v>
      </c>
      <c r="F38" s="21">
        <f t="shared" si="7"/>
        <v>94049687</v>
      </c>
      <c r="G38" s="21">
        <f t="shared" si="7"/>
        <v>3180586</v>
      </c>
      <c r="H38" s="21">
        <f t="shared" si="7"/>
        <v>192448</v>
      </c>
      <c r="I38" s="21">
        <f t="shared" si="7"/>
        <v>6175132</v>
      </c>
      <c r="J38" s="21">
        <f t="shared" si="7"/>
        <v>9548166</v>
      </c>
      <c r="K38" s="21">
        <f t="shared" si="7"/>
        <v>10648397</v>
      </c>
      <c r="L38" s="21">
        <f t="shared" si="7"/>
        <v>4769968</v>
      </c>
      <c r="M38" s="21">
        <f t="shared" si="7"/>
        <v>6151723</v>
      </c>
      <c r="N38" s="21">
        <f t="shared" si="7"/>
        <v>21570088</v>
      </c>
      <c r="O38" s="21">
        <f t="shared" si="7"/>
        <v>7048484</v>
      </c>
      <c r="P38" s="21">
        <f t="shared" si="7"/>
        <v>4137820</v>
      </c>
      <c r="Q38" s="21">
        <f t="shared" si="7"/>
        <v>9338432</v>
      </c>
      <c r="R38" s="21">
        <f t="shared" si="7"/>
        <v>20524736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51642990</v>
      </c>
      <c r="X38" s="21">
        <f t="shared" si="7"/>
        <v>69174448</v>
      </c>
      <c r="Y38" s="21">
        <f t="shared" si="7"/>
        <v>-17531458</v>
      </c>
      <c r="Z38" s="4">
        <f>+IF(X38&lt;&gt;0,+(Y38/X38)*100,0)</f>
        <v>-25.343835053082024</v>
      </c>
      <c r="AA38" s="19">
        <f>SUM(AA39:AA41)</f>
        <v>94049687</v>
      </c>
    </row>
    <row r="39" spans="1:27" ht="12.75">
      <c r="A39" s="5" t="s">
        <v>42</v>
      </c>
      <c r="B39" s="3"/>
      <c r="C39" s="22">
        <v>21194334</v>
      </c>
      <c r="D39" s="22"/>
      <c r="E39" s="23">
        <v>27637716</v>
      </c>
      <c r="F39" s="24">
        <v>26925696</v>
      </c>
      <c r="G39" s="24">
        <v>307760</v>
      </c>
      <c r="H39" s="24">
        <v>128267</v>
      </c>
      <c r="I39" s="24">
        <v>936143</v>
      </c>
      <c r="J39" s="24">
        <v>1372170</v>
      </c>
      <c r="K39" s="24">
        <v>4496958</v>
      </c>
      <c r="L39" s="24">
        <v>1200730</v>
      </c>
      <c r="M39" s="24">
        <v>1463741</v>
      </c>
      <c r="N39" s="24">
        <v>7161429</v>
      </c>
      <c r="O39" s="24">
        <v>2118510</v>
      </c>
      <c r="P39" s="24">
        <v>779573</v>
      </c>
      <c r="Q39" s="24">
        <v>2441321</v>
      </c>
      <c r="R39" s="24">
        <v>5339404</v>
      </c>
      <c r="S39" s="24"/>
      <c r="T39" s="24"/>
      <c r="U39" s="24"/>
      <c r="V39" s="24"/>
      <c r="W39" s="24">
        <v>13873003</v>
      </c>
      <c r="X39" s="24">
        <v>20437291</v>
      </c>
      <c r="Y39" s="24">
        <v>-6564288</v>
      </c>
      <c r="Z39" s="6">
        <v>-32.12</v>
      </c>
      <c r="AA39" s="22">
        <v>26925696</v>
      </c>
    </row>
    <row r="40" spans="1:27" ht="12.75">
      <c r="A40" s="5" t="s">
        <v>43</v>
      </c>
      <c r="B40" s="3"/>
      <c r="C40" s="22">
        <v>50462987</v>
      </c>
      <c r="D40" s="22"/>
      <c r="E40" s="23">
        <v>60331662</v>
      </c>
      <c r="F40" s="24">
        <v>65034567</v>
      </c>
      <c r="G40" s="24">
        <v>2866826</v>
      </c>
      <c r="H40" s="24">
        <v>64181</v>
      </c>
      <c r="I40" s="24">
        <v>5185010</v>
      </c>
      <c r="J40" s="24">
        <v>8116017</v>
      </c>
      <c r="K40" s="24">
        <v>5251117</v>
      </c>
      <c r="L40" s="24">
        <v>3290932</v>
      </c>
      <c r="M40" s="24">
        <v>4475760</v>
      </c>
      <c r="N40" s="24">
        <v>13017809</v>
      </c>
      <c r="O40" s="24">
        <v>4774309</v>
      </c>
      <c r="P40" s="24">
        <v>3170657</v>
      </c>
      <c r="Q40" s="24">
        <v>6683528</v>
      </c>
      <c r="R40" s="24">
        <v>14628494</v>
      </c>
      <c r="S40" s="24"/>
      <c r="T40" s="24"/>
      <c r="U40" s="24"/>
      <c r="V40" s="24"/>
      <c r="W40" s="24">
        <v>35762320</v>
      </c>
      <c r="X40" s="24">
        <v>47117931</v>
      </c>
      <c r="Y40" s="24">
        <v>-11355611</v>
      </c>
      <c r="Z40" s="6">
        <v>-24.1</v>
      </c>
      <c r="AA40" s="22">
        <v>65034567</v>
      </c>
    </row>
    <row r="41" spans="1:27" ht="12.75">
      <c r="A41" s="5" t="s">
        <v>44</v>
      </c>
      <c r="B41" s="3"/>
      <c r="C41" s="22">
        <v>3863303</v>
      </c>
      <c r="D41" s="22"/>
      <c r="E41" s="23">
        <v>2238419</v>
      </c>
      <c r="F41" s="24">
        <v>2089424</v>
      </c>
      <c r="G41" s="24">
        <v>6000</v>
      </c>
      <c r="H41" s="24"/>
      <c r="I41" s="24">
        <v>53979</v>
      </c>
      <c r="J41" s="24">
        <v>59979</v>
      </c>
      <c r="K41" s="24">
        <v>900322</v>
      </c>
      <c r="L41" s="24">
        <v>278306</v>
      </c>
      <c r="M41" s="24">
        <v>212222</v>
      </c>
      <c r="N41" s="24">
        <v>1390850</v>
      </c>
      <c r="O41" s="24">
        <v>155665</v>
      </c>
      <c r="P41" s="24">
        <v>187590</v>
      </c>
      <c r="Q41" s="24">
        <v>213583</v>
      </c>
      <c r="R41" s="24">
        <v>556838</v>
      </c>
      <c r="S41" s="24"/>
      <c r="T41" s="24"/>
      <c r="U41" s="24"/>
      <c r="V41" s="24"/>
      <c r="W41" s="24">
        <v>2007667</v>
      </c>
      <c r="X41" s="24">
        <v>1619226</v>
      </c>
      <c r="Y41" s="24">
        <v>388441</v>
      </c>
      <c r="Z41" s="6">
        <v>23.99</v>
      </c>
      <c r="AA41" s="22">
        <v>2089424</v>
      </c>
    </row>
    <row r="42" spans="1:27" ht="12.75">
      <c r="A42" s="2" t="s">
        <v>45</v>
      </c>
      <c r="B42" s="8"/>
      <c r="C42" s="19">
        <f aca="true" t="shared" si="8" ref="C42:Y42">SUM(C43:C46)</f>
        <v>65991753</v>
      </c>
      <c r="D42" s="19">
        <f>SUM(D43:D46)</f>
        <v>0</v>
      </c>
      <c r="E42" s="20">
        <f t="shared" si="8"/>
        <v>134337624</v>
      </c>
      <c r="F42" s="21">
        <f t="shared" si="8"/>
        <v>167202639</v>
      </c>
      <c r="G42" s="21">
        <f t="shared" si="8"/>
        <v>1085540</v>
      </c>
      <c r="H42" s="21">
        <f t="shared" si="8"/>
        <v>3540505</v>
      </c>
      <c r="I42" s="21">
        <f t="shared" si="8"/>
        <v>14627188</v>
      </c>
      <c r="J42" s="21">
        <f t="shared" si="8"/>
        <v>19253233</v>
      </c>
      <c r="K42" s="21">
        <f t="shared" si="8"/>
        <v>8793922</v>
      </c>
      <c r="L42" s="21">
        <f t="shared" si="8"/>
        <v>6307563</v>
      </c>
      <c r="M42" s="21">
        <f t="shared" si="8"/>
        <v>4887644</v>
      </c>
      <c r="N42" s="21">
        <f t="shared" si="8"/>
        <v>19989129</v>
      </c>
      <c r="O42" s="21">
        <f t="shared" si="8"/>
        <v>72589823</v>
      </c>
      <c r="P42" s="21">
        <f t="shared" si="8"/>
        <v>4855903</v>
      </c>
      <c r="Q42" s="21">
        <f t="shared" si="8"/>
        <v>5790018</v>
      </c>
      <c r="R42" s="21">
        <f t="shared" si="8"/>
        <v>83235744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122478106</v>
      </c>
      <c r="X42" s="21">
        <f t="shared" si="8"/>
        <v>113863287</v>
      </c>
      <c r="Y42" s="21">
        <f t="shared" si="8"/>
        <v>8614819</v>
      </c>
      <c r="Z42" s="4">
        <f>+IF(X42&lt;&gt;0,+(Y42/X42)*100,0)</f>
        <v>7.565932116468761</v>
      </c>
      <c r="AA42" s="19">
        <f>SUM(AA43:AA46)</f>
        <v>167202639</v>
      </c>
    </row>
    <row r="43" spans="1:27" ht="12.75">
      <c r="A43" s="5" t="s">
        <v>46</v>
      </c>
      <c r="B43" s="3"/>
      <c r="C43" s="22">
        <v>51463879</v>
      </c>
      <c r="D43" s="22"/>
      <c r="E43" s="23">
        <v>110236195</v>
      </c>
      <c r="F43" s="24">
        <v>142731210</v>
      </c>
      <c r="G43" s="24">
        <v>879184</v>
      </c>
      <c r="H43" s="24">
        <v>3216836</v>
      </c>
      <c r="I43" s="24">
        <v>12409331</v>
      </c>
      <c r="J43" s="24">
        <v>16505351</v>
      </c>
      <c r="K43" s="24">
        <v>6676864</v>
      </c>
      <c r="L43" s="24">
        <v>4368452</v>
      </c>
      <c r="M43" s="24">
        <v>3710292</v>
      </c>
      <c r="N43" s="24">
        <v>14755608</v>
      </c>
      <c r="O43" s="24">
        <v>71534799</v>
      </c>
      <c r="P43" s="24">
        <v>4086308</v>
      </c>
      <c r="Q43" s="24">
        <v>4388470</v>
      </c>
      <c r="R43" s="24">
        <v>80009577</v>
      </c>
      <c r="S43" s="24"/>
      <c r="T43" s="24"/>
      <c r="U43" s="24"/>
      <c r="V43" s="24"/>
      <c r="W43" s="24">
        <v>111270536</v>
      </c>
      <c r="X43" s="24">
        <v>95675156</v>
      </c>
      <c r="Y43" s="24">
        <v>15595380</v>
      </c>
      <c r="Z43" s="6">
        <v>16.3</v>
      </c>
      <c r="AA43" s="22">
        <v>142731210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>
        <v>14527874</v>
      </c>
      <c r="D46" s="22"/>
      <c r="E46" s="23">
        <v>24101429</v>
      </c>
      <c r="F46" s="24">
        <v>24471429</v>
      </c>
      <c r="G46" s="24">
        <v>206356</v>
      </c>
      <c r="H46" s="24">
        <v>323669</v>
      </c>
      <c r="I46" s="24">
        <v>2217857</v>
      </c>
      <c r="J46" s="24">
        <v>2747882</v>
      </c>
      <c r="K46" s="24">
        <v>2117058</v>
      </c>
      <c r="L46" s="24">
        <v>1939111</v>
      </c>
      <c r="M46" s="24">
        <v>1177352</v>
      </c>
      <c r="N46" s="24">
        <v>5233521</v>
      </c>
      <c r="O46" s="24">
        <v>1055024</v>
      </c>
      <c r="P46" s="24">
        <v>769595</v>
      </c>
      <c r="Q46" s="24">
        <v>1401548</v>
      </c>
      <c r="R46" s="24">
        <v>3226167</v>
      </c>
      <c r="S46" s="24"/>
      <c r="T46" s="24"/>
      <c r="U46" s="24"/>
      <c r="V46" s="24"/>
      <c r="W46" s="24">
        <v>11207570</v>
      </c>
      <c r="X46" s="24">
        <v>18188131</v>
      </c>
      <c r="Y46" s="24">
        <v>-6980561</v>
      </c>
      <c r="Z46" s="6">
        <v>-38.38</v>
      </c>
      <c r="AA46" s="22">
        <v>24471429</v>
      </c>
    </row>
    <row r="47" spans="1:27" ht="12.75">
      <c r="A47" s="2" t="s">
        <v>50</v>
      </c>
      <c r="B47" s="8" t="s">
        <v>51</v>
      </c>
      <c r="C47" s="19">
        <v>2934271</v>
      </c>
      <c r="D47" s="19"/>
      <c r="E47" s="20">
        <v>3534149</v>
      </c>
      <c r="F47" s="21">
        <v>3694724</v>
      </c>
      <c r="G47" s="21">
        <v>43783</v>
      </c>
      <c r="H47" s="21">
        <v>1756</v>
      </c>
      <c r="I47" s="21"/>
      <c r="J47" s="21">
        <v>45539</v>
      </c>
      <c r="K47" s="21">
        <v>639114</v>
      </c>
      <c r="L47" s="21">
        <v>159274</v>
      </c>
      <c r="M47" s="21">
        <v>157532</v>
      </c>
      <c r="N47" s="21">
        <v>955920</v>
      </c>
      <c r="O47" s="21">
        <v>375103</v>
      </c>
      <c r="P47" s="21">
        <v>157508</v>
      </c>
      <c r="Q47" s="21">
        <v>175710</v>
      </c>
      <c r="R47" s="21">
        <v>708321</v>
      </c>
      <c r="S47" s="21"/>
      <c r="T47" s="21"/>
      <c r="U47" s="21"/>
      <c r="V47" s="21"/>
      <c r="W47" s="21">
        <v>1709780</v>
      </c>
      <c r="X47" s="21">
        <v>2733062</v>
      </c>
      <c r="Y47" s="21">
        <v>-1023282</v>
      </c>
      <c r="Z47" s="4">
        <v>-37.44</v>
      </c>
      <c r="AA47" s="19">
        <v>3694724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321974737</v>
      </c>
      <c r="D48" s="40">
        <f>+D28+D32+D38+D42+D47</f>
        <v>0</v>
      </c>
      <c r="E48" s="41">
        <f t="shared" si="9"/>
        <v>435560646</v>
      </c>
      <c r="F48" s="42">
        <f t="shared" si="9"/>
        <v>473389946</v>
      </c>
      <c r="G48" s="42">
        <f t="shared" si="9"/>
        <v>8604536</v>
      </c>
      <c r="H48" s="42">
        <f t="shared" si="9"/>
        <v>9036028</v>
      </c>
      <c r="I48" s="42">
        <f t="shared" si="9"/>
        <v>33720654</v>
      </c>
      <c r="J48" s="42">
        <f t="shared" si="9"/>
        <v>51361218</v>
      </c>
      <c r="K48" s="42">
        <f t="shared" si="9"/>
        <v>53814750</v>
      </c>
      <c r="L48" s="42">
        <f t="shared" si="9"/>
        <v>25990703</v>
      </c>
      <c r="M48" s="42">
        <f t="shared" si="9"/>
        <v>28795589</v>
      </c>
      <c r="N48" s="42">
        <f t="shared" si="9"/>
        <v>108601042</v>
      </c>
      <c r="O48" s="42">
        <f t="shared" si="9"/>
        <v>92358075</v>
      </c>
      <c r="P48" s="42">
        <f t="shared" si="9"/>
        <v>21906585</v>
      </c>
      <c r="Q48" s="42">
        <f t="shared" si="9"/>
        <v>29432144</v>
      </c>
      <c r="R48" s="42">
        <f t="shared" si="9"/>
        <v>143696804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303659064</v>
      </c>
      <c r="X48" s="42">
        <f t="shared" si="9"/>
        <v>341802458</v>
      </c>
      <c r="Y48" s="42">
        <f t="shared" si="9"/>
        <v>-38143394</v>
      </c>
      <c r="Z48" s="43">
        <f>+IF(X48&lt;&gt;0,+(Y48/X48)*100,0)</f>
        <v>-11.15948499118166</v>
      </c>
      <c r="AA48" s="40">
        <f>+AA28+AA32+AA38+AA42+AA47</f>
        <v>473389946</v>
      </c>
    </row>
    <row r="49" spans="1:27" ht="12.75">
      <c r="A49" s="14" t="s">
        <v>96</v>
      </c>
      <c r="B49" s="15"/>
      <c r="C49" s="44">
        <f aca="true" t="shared" si="10" ref="C49:Y49">+C25-C48</f>
        <v>93819904</v>
      </c>
      <c r="D49" s="44">
        <f>+D25-D48</f>
        <v>0</v>
      </c>
      <c r="E49" s="45">
        <f t="shared" si="10"/>
        <v>2026372</v>
      </c>
      <c r="F49" s="46">
        <f t="shared" si="10"/>
        <v>-31191803</v>
      </c>
      <c r="G49" s="46">
        <f t="shared" si="10"/>
        <v>115473634</v>
      </c>
      <c r="H49" s="46">
        <f t="shared" si="10"/>
        <v>5960040</v>
      </c>
      <c r="I49" s="46">
        <f t="shared" si="10"/>
        <v>-17463773</v>
      </c>
      <c r="J49" s="46">
        <f t="shared" si="10"/>
        <v>103969901</v>
      </c>
      <c r="K49" s="46">
        <f t="shared" si="10"/>
        <v>-39309902</v>
      </c>
      <c r="L49" s="46">
        <f t="shared" si="10"/>
        <v>-9608577</v>
      </c>
      <c r="M49" s="46">
        <f t="shared" si="10"/>
        <v>72196930</v>
      </c>
      <c r="N49" s="46">
        <f t="shared" si="10"/>
        <v>23278451</v>
      </c>
      <c r="O49" s="46">
        <f t="shared" si="10"/>
        <v>-84418317</v>
      </c>
      <c r="P49" s="46">
        <f t="shared" si="10"/>
        <v>-11893106</v>
      </c>
      <c r="Q49" s="46">
        <f t="shared" si="10"/>
        <v>45453699</v>
      </c>
      <c r="R49" s="46">
        <f t="shared" si="10"/>
        <v>-50857724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76390628</v>
      </c>
      <c r="X49" s="46">
        <f>IF(F25=F48,0,X25-X48)</f>
        <v>-11767743</v>
      </c>
      <c r="Y49" s="46">
        <f t="shared" si="10"/>
        <v>88158371</v>
      </c>
      <c r="Z49" s="47">
        <f>+IF(X49&lt;&gt;0,+(Y49/X49)*100,0)</f>
        <v>-749.1527559702826</v>
      </c>
      <c r="AA49" s="44">
        <f>+AA25-AA48</f>
        <v>-31191803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93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11962496</v>
      </c>
      <c r="D5" s="19">
        <f>SUM(D6:D8)</f>
        <v>0</v>
      </c>
      <c r="E5" s="20">
        <f t="shared" si="0"/>
        <v>204145152</v>
      </c>
      <c r="F5" s="21">
        <f t="shared" si="0"/>
        <v>211610152</v>
      </c>
      <c r="G5" s="21">
        <f t="shared" si="0"/>
        <v>51199744</v>
      </c>
      <c r="H5" s="21">
        <f t="shared" si="0"/>
        <v>18364</v>
      </c>
      <c r="I5" s="21">
        <f t="shared" si="0"/>
        <v>1424559</v>
      </c>
      <c r="J5" s="21">
        <f t="shared" si="0"/>
        <v>52642667</v>
      </c>
      <c r="K5" s="21">
        <f t="shared" si="0"/>
        <v>1325409</v>
      </c>
      <c r="L5" s="21">
        <f t="shared" si="0"/>
        <v>1120959</v>
      </c>
      <c r="M5" s="21">
        <f t="shared" si="0"/>
        <v>0</v>
      </c>
      <c r="N5" s="21">
        <f t="shared" si="0"/>
        <v>2446368</v>
      </c>
      <c r="O5" s="21">
        <f t="shared" si="0"/>
        <v>1101431</v>
      </c>
      <c r="P5" s="21">
        <f t="shared" si="0"/>
        <v>1108392</v>
      </c>
      <c r="Q5" s="21">
        <f t="shared" si="0"/>
        <v>31839861</v>
      </c>
      <c r="R5" s="21">
        <f t="shared" si="0"/>
        <v>34049684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89138719</v>
      </c>
      <c r="X5" s="21">
        <f t="shared" si="0"/>
        <v>158707606</v>
      </c>
      <c r="Y5" s="21">
        <f t="shared" si="0"/>
        <v>-69568887</v>
      </c>
      <c r="Z5" s="4">
        <f>+IF(X5&lt;&gt;0,+(Y5/X5)*100,0)</f>
        <v>-43.83462693023043</v>
      </c>
      <c r="AA5" s="19">
        <f>SUM(AA6:AA8)</f>
        <v>211610152</v>
      </c>
    </row>
    <row r="6" spans="1:27" ht="12.75">
      <c r="A6" s="5" t="s">
        <v>32</v>
      </c>
      <c r="B6" s="3"/>
      <c r="C6" s="22">
        <v>8772298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3190198</v>
      </c>
      <c r="D7" s="25"/>
      <c r="E7" s="26">
        <v>204145152</v>
      </c>
      <c r="F7" s="27">
        <v>211610152</v>
      </c>
      <c r="G7" s="27">
        <v>51199744</v>
      </c>
      <c r="H7" s="27">
        <v>18364</v>
      </c>
      <c r="I7" s="27">
        <v>1424559</v>
      </c>
      <c r="J7" s="27">
        <v>52642667</v>
      </c>
      <c r="K7" s="27">
        <v>1325409</v>
      </c>
      <c r="L7" s="27">
        <v>1120959</v>
      </c>
      <c r="M7" s="27"/>
      <c r="N7" s="27">
        <v>2446368</v>
      </c>
      <c r="O7" s="27">
        <v>1101431</v>
      </c>
      <c r="P7" s="27">
        <v>1108392</v>
      </c>
      <c r="Q7" s="27">
        <v>31839861</v>
      </c>
      <c r="R7" s="27">
        <v>34049684</v>
      </c>
      <c r="S7" s="27"/>
      <c r="T7" s="27"/>
      <c r="U7" s="27"/>
      <c r="V7" s="27"/>
      <c r="W7" s="27">
        <v>89138719</v>
      </c>
      <c r="X7" s="27">
        <v>158707606</v>
      </c>
      <c r="Y7" s="27">
        <v>-69568887</v>
      </c>
      <c r="Z7" s="7">
        <v>-43.83</v>
      </c>
      <c r="AA7" s="25">
        <v>211610152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124816</v>
      </c>
      <c r="D9" s="19">
        <f>SUM(D10:D14)</f>
        <v>0</v>
      </c>
      <c r="E9" s="20">
        <f t="shared" si="1"/>
        <v>853000</v>
      </c>
      <c r="F9" s="21">
        <f t="shared" si="1"/>
        <v>853000</v>
      </c>
      <c r="G9" s="21">
        <f t="shared" si="1"/>
        <v>118151</v>
      </c>
      <c r="H9" s="21">
        <f t="shared" si="1"/>
        <v>88560</v>
      </c>
      <c r="I9" s="21">
        <f t="shared" si="1"/>
        <v>89219</v>
      </c>
      <c r="J9" s="21">
        <f t="shared" si="1"/>
        <v>295930</v>
      </c>
      <c r="K9" s="21">
        <f t="shared" si="1"/>
        <v>88947</v>
      </c>
      <c r="L9" s="21">
        <f t="shared" si="1"/>
        <v>83541</v>
      </c>
      <c r="M9" s="21">
        <f t="shared" si="1"/>
        <v>58394</v>
      </c>
      <c r="N9" s="21">
        <f t="shared" si="1"/>
        <v>230882</v>
      </c>
      <c r="O9" s="21">
        <f t="shared" si="1"/>
        <v>50359</v>
      </c>
      <c r="P9" s="21">
        <f t="shared" si="1"/>
        <v>83697</v>
      </c>
      <c r="Q9" s="21">
        <f t="shared" si="1"/>
        <v>76354</v>
      </c>
      <c r="R9" s="21">
        <f t="shared" si="1"/>
        <v>210410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737222</v>
      </c>
      <c r="X9" s="21">
        <f t="shared" si="1"/>
        <v>639751</v>
      </c>
      <c r="Y9" s="21">
        <f t="shared" si="1"/>
        <v>97471</v>
      </c>
      <c r="Z9" s="4">
        <f>+IF(X9&lt;&gt;0,+(Y9/X9)*100,0)</f>
        <v>15.235771417317052</v>
      </c>
      <c r="AA9" s="19">
        <f>SUM(AA10:AA14)</f>
        <v>853000</v>
      </c>
    </row>
    <row r="10" spans="1:27" ht="12.75">
      <c r="A10" s="5" t="s">
        <v>36</v>
      </c>
      <c r="B10" s="3"/>
      <c r="C10" s="22">
        <v>5242</v>
      </c>
      <c r="D10" s="22"/>
      <c r="E10" s="23">
        <v>403000</v>
      </c>
      <c r="F10" s="24">
        <v>403000</v>
      </c>
      <c r="G10" s="24">
        <v>1198</v>
      </c>
      <c r="H10" s="24"/>
      <c r="I10" s="24">
        <v>913</v>
      </c>
      <c r="J10" s="24">
        <v>2111</v>
      </c>
      <c r="K10" s="24">
        <v>313</v>
      </c>
      <c r="L10" s="24"/>
      <c r="M10" s="24">
        <v>908</v>
      </c>
      <c r="N10" s="24">
        <v>1221</v>
      </c>
      <c r="O10" s="24">
        <v>599</v>
      </c>
      <c r="P10" s="24">
        <v>627</v>
      </c>
      <c r="Q10" s="24">
        <v>6267</v>
      </c>
      <c r="R10" s="24">
        <v>7493</v>
      </c>
      <c r="S10" s="24"/>
      <c r="T10" s="24"/>
      <c r="U10" s="24"/>
      <c r="V10" s="24"/>
      <c r="W10" s="24">
        <v>10825</v>
      </c>
      <c r="X10" s="24">
        <v>302251</v>
      </c>
      <c r="Y10" s="24">
        <v>-291426</v>
      </c>
      <c r="Z10" s="6">
        <v>-96.42</v>
      </c>
      <c r="AA10" s="22">
        <v>403000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119574</v>
      </c>
      <c r="D12" s="22"/>
      <c r="E12" s="23">
        <v>450000</v>
      </c>
      <c r="F12" s="24">
        <v>450000</v>
      </c>
      <c r="G12" s="24">
        <v>116953</v>
      </c>
      <c r="H12" s="24">
        <v>88560</v>
      </c>
      <c r="I12" s="24">
        <v>88306</v>
      </c>
      <c r="J12" s="24">
        <v>293819</v>
      </c>
      <c r="K12" s="24">
        <v>88634</v>
      </c>
      <c r="L12" s="24">
        <v>83541</v>
      </c>
      <c r="M12" s="24">
        <v>57486</v>
      </c>
      <c r="N12" s="24">
        <v>229661</v>
      </c>
      <c r="O12" s="24">
        <v>49760</v>
      </c>
      <c r="P12" s="24">
        <v>83070</v>
      </c>
      <c r="Q12" s="24">
        <v>70087</v>
      </c>
      <c r="R12" s="24">
        <v>202917</v>
      </c>
      <c r="S12" s="24"/>
      <c r="T12" s="24"/>
      <c r="U12" s="24"/>
      <c r="V12" s="24"/>
      <c r="W12" s="24">
        <v>726397</v>
      </c>
      <c r="X12" s="24">
        <v>337500</v>
      </c>
      <c r="Y12" s="24">
        <v>388897</v>
      </c>
      <c r="Z12" s="6">
        <v>115.23</v>
      </c>
      <c r="AA12" s="22">
        <v>450000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-1327356</v>
      </c>
      <c r="D15" s="19">
        <f>SUM(D16:D18)</f>
        <v>0</v>
      </c>
      <c r="E15" s="20">
        <f t="shared" si="2"/>
        <v>59519000</v>
      </c>
      <c r="F15" s="21">
        <f t="shared" si="2"/>
        <v>75287767</v>
      </c>
      <c r="G15" s="21">
        <f t="shared" si="2"/>
        <v>483</v>
      </c>
      <c r="H15" s="21">
        <f t="shared" si="2"/>
        <v>0</v>
      </c>
      <c r="I15" s="21">
        <f t="shared" si="2"/>
        <v>0</v>
      </c>
      <c r="J15" s="21">
        <f t="shared" si="2"/>
        <v>483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483</v>
      </c>
      <c r="X15" s="21">
        <f t="shared" si="2"/>
        <v>56465821</v>
      </c>
      <c r="Y15" s="21">
        <f t="shared" si="2"/>
        <v>-56465338</v>
      </c>
      <c r="Z15" s="4">
        <f>+IF(X15&lt;&gt;0,+(Y15/X15)*100,0)</f>
        <v>-99.9991446152886</v>
      </c>
      <c r="AA15" s="19">
        <f>SUM(AA16:AA18)</f>
        <v>75287767</v>
      </c>
    </row>
    <row r="16" spans="1:27" ht="12.75">
      <c r="A16" s="5" t="s">
        <v>42</v>
      </c>
      <c r="B16" s="3"/>
      <c r="C16" s="22">
        <v>-1327356</v>
      </c>
      <c r="D16" s="22"/>
      <c r="E16" s="23">
        <v>30055000</v>
      </c>
      <c r="F16" s="24">
        <v>33201914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24901433</v>
      </c>
      <c r="Y16" s="24">
        <v>-24901433</v>
      </c>
      <c r="Z16" s="6">
        <v>-100</v>
      </c>
      <c r="AA16" s="22">
        <v>33201914</v>
      </c>
    </row>
    <row r="17" spans="1:27" ht="12.75">
      <c r="A17" s="5" t="s">
        <v>43</v>
      </c>
      <c r="B17" s="3"/>
      <c r="C17" s="22"/>
      <c r="D17" s="22"/>
      <c r="E17" s="23">
        <v>29464000</v>
      </c>
      <c r="F17" s="24">
        <v>42085853</v>
      </c>
      <c r="G17" s="24">
        <v>483</v>
      </c>
      <c r="H17" s="24"/>
      <c r="I17" s="24"/>
      <c r="J17" s="24">
        <v>483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483</v>
      </c>
      <c r="X17" s="24">
        <v>31564388</v>
      </c>
      <c r="Y17" s="24">
        <v>-31563905</v>
      </c>
      <c r="Z17" s="6">
        <v>-100</v>
      </c>
      <c r="AA17" s="22">
        <v>42085853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10759956</v>
      </c>
      <c r="D25" s="40">
        <f>+D5+D9+D15+D19+D24</f>
        <v>0</v>
      </c>
      <c r="E25" s="41">
        <f t="shared" si="4"/>
        <v>264517152</v>
      </c>
      <c r="F25" s="42">
        <f t="shared" si="4"/>
        <v>287750919</v>
      </c>
      <c r="G25" s="42">
        <f t="shared" si="4"/>
        <v>51318378</v>
      </c>
      <c r="H25" s="42">
        <f t="shared" si="4"/>
        <v>106924</v>
      </c>
      <c r="I25" s="42">
        <f t="shared" si="4"/>
        <v>1513778</v>
      </c>
      <c r="J25" s="42">
        <f t="shared" si="4"/>
        <v>52939080</v>
      </c>
      <c r="K25" s="42">
        <f t="shared" si="4"/>
        <v>1414356</v>
      </c>
      <c r="L25" s="42">
        <f t="shared" si="4"/>
        <v>1204500</v>
      </c>
      <c r="M25" s="42">
        <f t="shared" si="4"/>
        <v>58394</v>
      </c>
      <c r="N25" s="42">
        <f t="shared" si="4"/>
        <v>2677250</v>
      </c>
      <c r="O25" s="42">
        <f t="shared" si="4"/>
        <v>1151790</v>
      </c>
      <c r="P25" s="42">
        <f t="shared" si="4"/>
        <v>1192089</v>
      </c>
      <c r="Q25" s="42">
        <f t="shared" si="4"/>
        <v>31916215</v>
      </c>
      <c r="R25" s="42">
        <f t="shared" si="4"/>
        <v>34260094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89876424</v>
      </c>
      <c r="X25" s="42">
        <f t="shared" si="4"/>
        <v>215813178</v>
      </c>
      <c r="Y25" s="42">
        <f t="shared" si="4"/>
        <v>-125936754</v>
      </c>
      <c r="Z25" s="43">
        <f>+IF(X25&lt;&gt;0,+(Y25/X25)*100,0)</f>
        <v>-58.35452457866127</v>
      </c>
      <c r="AA25" s="40">
        <f>+AA5+AA9+AA15+AA19+AA24</f>
        <v>287750919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8133293</v>
      </c>
      <c r="D28" s="19">
        <f>SUM(D29:D31)</f>
        <v>0</v>
      </c>
      <c r="E28" s="20">
        <f t="shared" si="5"/>
        <v>126478370</v>
      </c>
      <c r="F28" s="21">
        <f t="shared" si="5"/>
        <v>124075971</v>
      </c>
      <c r="G28" s="21">
        <f t="shared" si="5"/>
        <v>5101889</v>
      </c>
      <c r="H28" s="21">
        <f t="shared" si="5"/>
        <v>4800811</v>
      </c>
      <c r="I28" s="21">
        <f t="shared" si="5"/>
        <v>7550038</v>
      </c>
      <c r="J28" s="21">
        <f t="shared" si="5"/>
        <v>17452738</v>
      </c>
      <c r="K28" s="21">
        <f t="shared" si="5"/>
        <v>7523655</v>
      </c>
      <c r="L28" s="21">
        <f t="shared" si="5"/>
        <v>7792584</v>
      </c>
      <c r="M28" s="21">
        <f t="shared" si="5"/>
        <v>4402816</v>
      </c>
      <c r="N28" s="21">
        <f t="shared" si="5"/>
        <v>19719055</v>
      </c>
      <c r="O28" s="21">
        <f t="shared" si="5"/>
        <v>1514134</v>
      </c>
      <c r="P28" s="21">
        <f t="shared" si="5"/>
        <v>5569703</v>
      </c>
      <c r="Q28" s="21">
        <f t="shared" si="5"/>
        <v>7753004</v>
      </c>
      <c r="R28" s="21">
        <f t="shared" si="5"/>
        <v>14836841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52008634</v>
      </c>
      <c r="X28" s="21">
        <f t="shared" si="5"/>
        <v>93056976</v>
      </c>
      <c r="Y28" s="21">
        <f t="shared" si="5"/>
        <v>-41048342</v>
      </c>
      <c r="Z28" s="4">
        <f>+IF(X28&lt;&gt;0,+(Y28/X28)*100,0)</f>
        <v>-44.11097777344495</v>
      </c>
      <c r="AA28" s="19">
        <f>SUM(AA29:AA31)</f>
        <v>124075971</v>
      </c>
    </row>
    <row r="29" spans="1:27" ht="12.75">
      <c r="A29" s="5" t="s">
        <v>32</v>
      </c>
      <c r="B29" s="3"/>
      <c r="C29" s="22">
        <v>4952228</v>
      </c>
      <c r="D29" s="22"/>
      <c r="E29" s="23">
        <v>25632575</v>
      </c>
      <c r="F29" s="24">
        <v>25167583</v>
      </c>
      <c r="G29" s="24">
        <v>2025204</v>
      </c>
      <c r="H29" s="24">
        <v>2096258</v>
      </c>
      <c r="I29" s="24">
        <v>2240065</v>
      </c>
      <c r="J29" s="24">
        <v>6361527</v>
      </c>
      <c r="K29" s="24">
        <v>2401610</v>
      </c>
      <c r="L29" s="24">
        <v>2115253</v>
      </c>
      <c r="M29" s="24">
        <v>1384702</v>
      </c>
      <c r="N29" s="24">
        <v>5901565</v>
      </c>
      <c r="O29" s="24">
        <v>877826</v>
      </c>
      <c r="P29" s="24">
        <v>2248385</v>
      </c>
      <c r="Q29" s="24">
        <v>2407215</v>
      </c>
      <c r="R29" s="24">
        <v>5533426</v>
      </c>
      <c r="S29" s="24"/>
      <c r="T29" s="24"/>
      <c r="U29" s="24"/>
      <c r="V29" s="24"/>
      <c r="W29" s="24">
        <v>17796518</v>
      </c>
      <c r="X29" s="24">
        <v>18875677</v>
      </c>
      <c r="Y29" s="24">
        <v>-1079159</v>
      </c>
      <c r="Z29" s="6">
        <v>-5.72</v>
      </c>
      <c r="AA29" s="22">
        <v>25167583</v>
      </c>
    </row>
    <row r="30" spans="1:27" ht="12.75">
      <c r="A30" s="5" t="s">
        <v>33</v>
      </c>
      <c r="B30" s="3"/>
      <c r="C30" s="25">
        <v>2643631</v>
      </c>
      <c r="D30" s="25"/>
      <c r="E30" s="26">
        <v>99019043</v>
      </c>
      <c r="F30" s="27">
        <v>97171517</v>
      </c>
      <c r="G30" s="27">
        <v>3076685</v>
      </c>
      <c r="H30" s="27">
        <v>2693693</v>
      </c>
      <c r="I30" s="27">
        <v>5033041</v>
      </c>
      <c r="J30" s="27">
        <v>10803419</v>
      </c>
      <c r="K30" s="27">
        <v>5062327</v>
      </c>
      <c r="L30" s="27">
        <v>5538710</v>
      </c>
      <c r="M30" s="27">
        <v>3002674</v>
      </c>
      <c r="N30" s="27">
        <v>13603711</v>
      </c>
      <c r="O30" s="27">
        <v>636308</v>
      </c>
      <c r="P30" s="27">
        <v>3198586</v>
      </c>
      <c r="Q30" s="27">
        <v>5328689</v>
      </c>
      <c r="R30" s="27">
        <v>9163583</v>
      </c>
      <c r="S30" s="27"/>
      <c r="T30" s="27"/>
      <c r="U30" s="27"/>
      <c r="V30" s="27"/>
      <c r="W30" s="27">
        <v>33570713</v>
      </c>
      <c r="X30" s="27">
        <v>72878645</v>
      </c>
      <c r="Y30" s="27">
        <v>-39307932</v>
      </c>
      <c r="Z30" s="7">
        <v>-53.94</v>
      </c>
      <c r="AA30" s="25">
        <v>97171517</v>
      </c>
    </row>
    <row r="31" spans="1:27" ht="12.75">
      <c r="A31" s="5" t="s">
        <v>34</v>
      </c>
      <c r="B31" s="3"/>
      <c r="C31" s="22">
        <v>537434</v>
      </c>
      <c r="D31" s="22"/>
      <c r="E31" s="23">
        <v>1826752</v>
      </c>
      <c r="F31" s="24">
        <v>1736871</v>
      </c>
      <c r="G31" s="24"/>
      <c r="H31" s="24">
        <v>10860</v>
      </c>
      <c r="I31" s="24">
        <v>276932</v>
      </c>
      <c r="J31" s="24">
        <v>287792</v>
      </c>
      <c r="K31" s="24">
        <v>59718</v>
      </c>
      <c r="L31" s="24">
        <v>138621</v>
      </c>
      <c r="M31" s="24">
        <v>15440</v>
      </c>
      <c r="N31" s="24">
        <v>213779</v>
      </c>
      <c r="O31" s="24"/>
      <c r="P31" s="24">
        <v>122732</v>
      </c>
      <c r="Q31" s="24">
        <v>17100</v>
      </c>
      <c r="R31" s="24">
        <v>139832</v>
      </c>
      <c r="S31" s="24"/>
      <c r="T31" s="24"/>
      <c r="U31" s="24"/>
      <c r="V31" s="24"/>
      <c r="W31" s="24">
        <v>641403</v>
      </c>
      <c r="X31" s="24">
        <v>1302654</v>
      </c>
      <c r="Y31" s="24">
        <v>-661251</v>
      </c>
      <c r="Z31" s="6">
        <v>-50.76</v>
      </c>
      <c r="AA31" s="22">
        <v>1736871</v>
      </c>
    </row>
    <row r="32" spans="1:27" ht="12.75">
      <c r="A32" s="2" t="s">
        <v>35</v>
      </c>
      <c r="B32" s="3"/>
      <c r="C32" s="19">
        <f aca="true" t="shared" si="6" ref="C32:Y32">SUM(C33:C37)</f>
        <v>2152606</v>
      </c>
      <c r="D32" s="19">
        <f>SUM(D33:D37)</f>
        <v>0</v>
      </c>
      <c r="E32" s="20">
        <f t="shared" si="6"/>
        <v>41815292</v>
      </c>
      <c r="F32" s="21">
        <f t="shared" si="6"/>
        <v>34568103</v>
      </c>
      <c r="G32" s="21">
        <f t="shared" si="6"/>
        <v>1660785</v>
      </c>
      <c r="H32" s="21">
        <f t="shared" si="6"/>
        <v>2694001</v>
      </c>
      <c r="I32" s="21">
        <f t="shared" si="6"/>
        <v>1961336</v>
      </c>
      <c r="J32" s="21">
        <f t="shared" si="6"/>
        <v>6316122</v>
      </c>
      <c r="K32" s="21">
        <f t="shared" si="6"/>
        <v>2656153</v>
      </c>
      <c r="L32" s="21">
        <f t="shared" si="6"/>
        <v>2016344</v>
      </c>
      <c r="M32" s="21">
        <f t="shared" si="6"/>
        <v>784177</v>
      </c>
      <c r="N32" s="21">
        <f t="shared" si="6"/>
        <v>5456674</v>
      </c>
      <c r="O32" s="21">
        <f t="shared" si="6"/>
        <v>643071</v>
      </c>
      <c r="P32" s="21">
        <f t="shared" si="6"/>
        <v>2010066</v>
      </c>
      <c r="Q32" s="21">
        <f t="shared" si="6"/>
        <v>2145947</v>
      </c>
      <c r="R32" s="21">
        <f t="shared" si="6"/>
        <v>4799084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16571880</v>
      </c>
      <c r="X32" s="21">
        <f t="shared" si="6"/>
        <v>25926066</v>
      </c>
      <c r="Y32" s="21">
        <f t="shared" si="6"/>
        <v>-9354186</v>
      </c>
      <c r="Z32" s="4">
        <f>+IF(X32&lt;&gt;0,+(Y32/X32)*100,0)</f>
        <v>-36.080236777920724</v>
      </c>
      <c r="AA32" s="19">
        <f>SUM(AA33:AA37)</f>
        <v>34568103</v>
      </c>
    </row>
    <row r="33" spans="1:27" ht="12.75">
      <c r="A33" s="5" t="s">
        <v>36</v>
      </c>
      <c r="B33" s="3"/>
      <c r="C33" s="22">
        <v>1597911</v>
      </c>
      <c r="D33" s="22"/>
      <c r="E33" s="23">
        <v>40295292</v>
      </c>
      <c r="F33" s="24">
        <v>28979373</v>
      </c>
      <c r="G33" s="24">
        <v>1660785</v>
      </c>
      <c r="H33" s="24">
        <v>2449273</v>
      </c>
      <c r="I33" s="24">
        <v>1691679</v>
      </c>
      <c r="J33" s="24">
        <v>5801737</v>
      </c>
      <c r="K33" s="24">
        <v>2375438</v>
      </c>
      <c r="L33" s="24">
        <v>2008365</v>
      </c>
      <c r="M33" s="24">
        <v>272072</v>
      </c>
      <c r="N33" s="24">
        <v>4655875</v>
      </c>
      <c r="O33" s="24">
        <v>357604</v>
      </c>
      <c r="P33" s="24">
        <v>2010066</v>
      </c>
      <c r="Q33" s="24">
        <v>1557317</v>
      </c>
      <c r="R33" s="24">
        <v>3924987</v>
      </c>
      <c r="S33" s="24"/>
      <c r="T33" s="24"/>
      <c r="U33" s="24"/>
      <c r="V33" s="24"/>
      <c r="W33" s="24">
        <v>14382599</v>
      </c>
      <c r="X33" s="24">
        <v>21734520</v>
      </c>
      <c r="Y33" s="24">
        <v>-7351921</v>
      </c>
      <c r="Z33" s="6">
        <v>-33.83</v>
      </c>
      <c r="AA33" s="22">
        <v>28979373</v>
      </c>
    </row>
    <row r="34" spans="1:27" ht="12.75">
      <c r="A34" s="5" t="s">
        <v>37</v>
      </c>
      <c r="B34" s="3"/>
      <c r="C34" s="22"/>
      <c r="D34" s="22"/>
      <c r="E34" s="23"/>
      <c r="F34" s="24">
        <v>12000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9000</v>
      </c>
      <c r="Y34" s="24">
        <v>-9000</v>
      </c>
      <c r="Z34" s="6">
        <v>-100</v>
      </c>
      <c r="AA34" s="22">
        <v>12000</v>
      </c>
    </row>
    <row r="35" spans="1:27" ht="12.75">
      <c r="A35" s="5" t="s">
        <v>38</v>
      </c>
      <c r="B35" s="3"/>
      <c r="C35" s="22">
        <v>554695</v>
      </c>
      <c r="D35" s="22"/>
      <c r="E35" s="23">
        <v>1520000</v>
      </c>
      <c r="F35" s="24">
        <v>4916073</v>
      </c>
      <c r="G35" s="24"/>
      <c r="H35" s="24">
        <v>244728</v>
      </c>
      <c r="I35" s="24">
        <v>269657</v>
      </c>
      <c r="J35" s="24">
        <v>514385</v>
      </c>
      <c r="K35" s="24">
        <v>280715</v>
      </c>
      <c r="L35" s="24">
        <v>7979</v>
      </c>
      <c r="M35" s="24">
        <v>512105</v>
      </c>
      <c r="N35" s="24">
        <v>800799</v>
      </c>
      <c r="O35" s="24">
        <v>285467</v>
      </c>
      <c r="P35" s="24"/>
      <c r="Q35" s="24">
        <v>588630</v>
      </c>
      <c r="R35" s="24">
        <v>874097</v>
      </c>
      <c r="S35" s="24"/>
      <c r="T35" s="24"/>
      <c r="U35" s="24"/>
      <c r="V35" s="24"/>
      <c r="W35" s="24">
        <v>2189281</v>
      </c>
      <c r="X35" s="24">
        <v>3687054</v>
      </c>
      <c r="Y35" s="24">
        <v>-1497773</v>
      </c>
      <c r="Z35" s="6">
        <v>-40.62</v>
      </c>
      <c r="AA35" s="22">
        <v>4916073</v>
      </c>
    </row>
    <row r="36" spans="1:27" ht="12.75">
      <c r="A36" s="5" t="s">
        <v>39</v>
      </c>
      <c r="B36" s="3"/>
      <c r="C36" s="22"/>
      <c r="D36" s="22"/>
      <c r="E36" s="23"/>
      <c r="F36" s="24">
        <v>660657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495492</v>
      </c>
      <c r="Y36" s="24">
        <v>-495492</v>
      </c>
      <c r="Z36" s="6">
        <v>-100</v>
      </c>
      <c r="AA36" s="22">
        <v>660657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63804570</v>
      </c>
      <c r="D38" s="19">
        <f>SUM(D39:D41)</f>
        <v>0</v>
      </c>
      <c r="E38" s="20">
        <f t="shared" si="7"/>
        <v>22522241</v>
      </c>
      <c r="F38" s="21">
        <f t="shared" si="7"/>
        <v>24335244</v>
      </c>
      <c r="G38" s="21">
        <f t="shared" si="7"/>
        <v>197090</v>
      </c>
      <c r="H38" s="21">
        <f t="shared" si="7"/>
        <v>416801</v>
      </c>
      <c r="I38" s="21">
        <f t="shared" si="7"/>
        <v>265606</v>
      </c>
      <c r="J38" s="21">
        <f t="shared" si="7"/>
        <v>879497</v>
      </c>
      <c r="K38" s="21">
        <f t="shared" si="7"/>
        <v>1384731</v>
      </c>
      <c r="L38" s="21">
        <f t="shared" si="7"/>
        <v>1470693</v>
      </c>
      <c r="M38" s="21">
        <f t="shared" si="7"/>
        <v>681782</v>
      </c>
      <c r="N38" s="21">
        <f t="shared" si="7"/>
        <v>3537206</v>
      </c>
      <c r="O38" s="21">
        <f t="shared" si="7"/>
        <v>88400</v>
      </c>
      <c r="P38" s="21">
        <f t="shared" si="7"/>
        <v>1085513</v>
      </c>
      <c r="Q38" s="21">
        <f t="shared" si="7"/>
        <v>1638972</v>
      </c>
      <c r="R38" s="21">
        <f t="shared" si="7"/>
        <v>2812885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7229588</v>
      </c>
      <c r="X38" s="21">
        <f t="shared" si="7"/>
        <v>18251436</v>
      </c>
      <c r="Y38" s="21">
        <f t="shared" si="7"/>
        <v>-11021848</v>
      </c>
      <c r="Z38" s="4">
        <f>+IF(X38&lt;&gt;0,+(Y38/X38)*100,0)</f>
        <v>-60.388935971942146</v>
      </c>
      <c r="AA38" s="19">
        <f>SUM(AA39:AA41)</f>
        <v>24335244</v>
      </c>
    </row>
    <row r="39" spans="1:27" ht="12.75">
      <c r="A39" s="5" t="s">
        <v>42</v>
      </c>
      <c r="B39" s="3"/>
      <c r="C39" s="22">
        <v>62889346</v>
      </c>
      <c r="D39" s="22"/>
      <c r="E39" s="23">
        <v>18410070</v>
      </c>
      <c r="F39" s="24">
        <v>19815573</v>
      </c>
      <c r="G39" s="24">
        <v>197090</v>
      </c>
      <c r="H39" s="24">
        <v>416801</v>
      </c>
      <c r="I39" s="24">
        <v>265606</v>
      </c>
      <c r="J39" s="24">
        <v>879497</v>
      </c>
      <c r="K39" s="24">
        <v>798241</v>
      </c>
      <c r="L39" s="24">
        <v>847993</v>
      </c>
      <c r="M39" s="24">
        <v>316282</v>
      </c>
      <c r="N39" s="24">
        <v>1962516</v>
      </c>
      <c r="O39" s="24">
        <v>88400</v>
      </c>
      <c r="P39" s="24">
        <v>604513</v>
      </c>
      <c r="Q39" s="24">
        <v>1286472</v>
      </c>
      <c r="R39" s="24">
        <v>1979385</v>
      </c>
      <c r="S39" s="24"/>
      <c r="T39" s="24"/>
      <c r="U39" s="24"/>
      <c r="V39" s="24"/>
      <c r="W39" s="24">
        <v>4821398</v>
      </c>
      <c r="X39" s="24">
        <v>14861682</v>
      </c>
      <c r="Y39" s="24">
        <v>-10040284</v>
      </c>
      <c r="Z39" s="6">
        <v>-67.56</v>
      </c>
      <c r="AA39" s="22">
        <v>19815573</v>
      </c>
    </row>
    <row r="40" spans="1:27" ht="12.75">
      <c r="A40" s="5" t="s">
        <v>43</v>
      </c>
      <c r="B40" s="3"/>
      <c r="C40" s="22">
        <v>351081</v>
      </c>
      <c r="D40" s="22"/>
      <c r="E40" s="23">
        <v>3273171</v>
      </c>
      <c r="F40" s="24">
        <v>3520671</v>
      </c>
      <c r="G40" s="24"/>
      <c r="H40" s="24"/>
      <c r="I40" s="24"/>
      <c r="J40" s="24"/>
      <c r="K40" s="24">
        <v>548500</v>
      </c>
      <c r="L40" s="24">
        <v>617000</v>
      </c>
      <c r="M40" s="24">
        <v>365500</v>
      </c>
      <c r="N40" s="24">
        <v>1531000</v>
      </c>
      <c r="O40" s="24"/>
      <c r="P40" s="24">
        <v>481000</v>
      </c>
      <c r="Q40" s="24">
        <v>352500</v>
      </c>
      <c r="R40" s="24">
        <v>833500</v>
      </c>
      <c r="S40" s="24"/>
      <c r="T40" s="24"/>
      <c r="U40" s="24"/>
      <c r="V40" s="24"/>
      <c r="W40" s="24">
        <v>2364500</v>
      </c>
      <c r="X40" s="24">
        <v>2640504</v>
      </c>
      <c r="Y40" s="24">
        <v>-276004</v>
      </c>
      <c r="Z40" s="6">
        <v>-10.45</v>
      </c>
      <c r="AA40" s="22">
        <v>3520671</v>
      </c>
    </row>
    <row r="41" spans="1:27" ht="12.75">
      <c r="A41" s="5" t="s">
        <v>44</v>
      </c>
      <c r="B41" s="3"/>
      <c r="C41" s="22">
        <v>564143</v>
      </c>
      <c r="D41" s="22"/>
      <c r="E41" s="23">
        <v>839000</v>
      </c>
      <c r="F41" s="24">
        <v>999000</v>
      </c>
      <c r="G41" s="24"/>
      <c r="H41" s="24"/>
      <c r="I41" s="24"/>
      <c r="J41" s="24"/>
      <c r="K41" s="24">
        <v>37990</v>
      </c>
      <c r="L41" s="24">
        <v>5700</v>
      </c>
      <c r="M41" s="24"/>
      <c r="N41" s="24">
        <v>43690</v>
      </c>
      <c r="O41" s="24"/>
      <c r="P41" s="24"/>
      <c r="Q41" s="24"/>
      <c r="R41" s="24"/>
      <c r="S41" s="24"/>
      <c r="T41" s="24"/>
      <c r="U41" s="24"/>
      <c r="V41" s="24"/>
      <c r="W41" s="24">
        <v>43690</v>
      </c>
      <c r="X41" s="24">
        <v>749250</v>
      </c>
      <c r="Y41" s="24">
        <v>-705560</v>
      </c>
      <c r="Z41" s="6">
        <v>-94.17</v>
      </c>
      <c r="AA41" s="22">
        <v>999000</v>
      </c>
    </row>
    <row r="42" spans="1:27" ht="12.75">
      <c r="A42" s="2" t="s">
        <v>45</v>
      </c>
      <c r="B42" s="8"/>
      <c r="C42" s="19">
        <f aca="true" t="shared" si="8" ref="C42:Y42">SUM(C43:C46)</f>
        <v>272879</v>
      </c>
      <c r="D42" s="19">
        <f>SUM(D43:D46)</f>
        <v>0</v>
      </c>
      <c r="E42" s="20">
        <f t="shared" si="8"/>
        <v>3951000</v>
      </c>
      <c r="F42" s="21">
        <f t="shared" si="8"/>
        <v>4526200</v>
      </c>
      <c r="G42" s="21">
        <f t="shared" si="8"/>
        <v>0</v>
      </c>
      <c r="H42" s="21">
        <f t="shared" si="8"/>
        <v>258100</v>
      </c>
      <c r="I42" s="21">
        <f t="shared" si="8"/>
        <v>195088</v>
      </c>
      <c r="J42" s="21">
        <f t="shared" si="8"/>
        <v>453188</v>
      </c>
      <c r="K42" s="21">
        <f t="shared" si="8"/>
        <v>422345</v>
      </c>
      <c r="L42" s="21">
        <f t="shared" si="8"/>
        <v>402021</v>
      </c>
      <c r="M42" s="21">
        <f t="shared" si="8"/>
        <v>374932</v>
      </c>
      <c r="N42" s="21">
        <f t="shared" si="8"/>
        <v>1199298</v>
      </c>
      <c r="O42" s="21">
        <f t="shared" si="8"/>
        <v>139847</v>
      </c>
      <c r="P42" s="21">
        <f t="shared" si="8"/>
        <v>184287</v>
      </c>
      <c r="Q42" s="21">
        <f t="shared" si="8"/>
        <v>256249</v>
      </c>
      <c r="R42" s="21">
        <f t="shared" si="8"/>
        <v>580383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2232869</v>
      </c>
      <c r="X42" s="21">
        <f t="shared" si="8"/>
        <v>3394651</v>
      </c>
      <c r="Y42" s="21">
        <f t="shared" si="8"/>
        <v>-1161782</v>
      </c>
      <c r="Z42" s="4">
        <f>+IF(X42&lt;&gt;0,+(Y42/X42)*100,0)</f>
        <v>-34.22390107259922</v>
      </c>
      <c r="AA42" s="19">
        <f>SUM(AA43:AA46)</f>
        <v>4526200</v>
      </c>
    </row>
    <row r="43" spans="1:27" ht="12.75">
      <c r="A43" s="5" t="s">
        <v>46</v>
      </c>
      <c r="B43" s="3"/>
      <c r="C43" s="22"/>
      <c r="D43" s="22"/>
      <c r="E43" s="23">
        <v>2050000</v>
      </c>
      <c r="F43" s="24">
        <v>3437000</v>
      </c>
      <c r="G43" s="24"/>
      <c r="H43" s="24">
        <v>172300</v>
      </c>
      <c r="I43" s="24"/>
      <c r="J43" s="24">
        <v>172300</v>
      </c>
      <c r="K43" s="24">
        <v>87695</v>
      </c>
      <c r="L43" s="24">
        <v>181565</v>
      </c>
      <c r="M43" s="24">
        <v>374932</v>
      </c>
      <c r="N43" s="24">
        <v>644192</v>
      </c>
      <c r="O43" s="24"/>
      <c r="P43" s="24"/>
      <c r="Q43" s="24">
        <v>60522</v>
      </c>
      <c r="R43" s="24">
        <v>60522</v>
      </c>
      <c r="S43" s="24"/>
      <c r="T43" s="24"/>
      <c r="U43" s="24"/>
      <c r="V43" s="24"/>
      <c r="W43" s="24">
        <v>877014</v>
      </c>
      <c r="X43" s="24">
        <v>2577749</v>
      </c>
      <c r="Y43" s="24">
        <v>-1700735</v>
      </c>
      <c r="Z43" s="6">
        <v>-65.98</v>
      </c>
      <c r="AA43" s="22">
        <v>3437000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>
        <v>110180</v>
      </c>
      <c r="D45" s="25"/>
      <c r="E45" s="26">
        <v>200000</v>
      </c>
      <c r="F45" s="27">
        <v>400000</v>
      </c>
      <c r="G45" s="27"/>
      <c r="H45" s="27">
        <v>85800</v>
      </c>
      <c r="I45" s="27">
        <v>49500</v>
      </c>
      <c r="J45" s="27">
        <v>135300</v>
      </c>
      <c r="K45" s="27">
        <v>1500</v>
      </c>
      <c r="L45" s="27">
        <v>53900</v>
      </c>
      <c r="M45" s="27"/>
      <c r="N45" s="27">
        <v>55400</v>
      </c>
      <c r="O45" s="27"/>
      <c r="P45" s="27">
        <v>48400</v>
      </c>
      <c r="Q45" s="27">
        <v>63800</v>
      </c>
      <c r="R45" s="27">
        <v>112200</v>
      </c>
      <c r="S45" s="27"/>
      <c r="T45" s="27"/>
      <c r="U45" s="27"/>
      <c r="V45" s="27"/>
      <c r="W45" s="27">
        <v>302900</v>
      </c>
      <c r="X45" s="27">
        <v>300001</v>
      </c>
      <c r="Y45" s="27">
        <v>2899</v>
      </c>
      <c r="Z45" s="7">
        <v>0.97</v>
      </c>
      <c r="AA45" s="25">
        <v>400000</v>
      </c>
    </row>
    <row r="46" spans="1:27" ht="12.75">
      <c r="A46" s="5" t="s">
        <v>49</v>
      </c>
      <c r="B46" s="3"/>
      <c r="C46" s="22">
        <v>162699</v>
      </c>
      <c r="D46" s="22"/>
      <c r="E46" s="23">
        <v>1701000</v>
      </c>
      <c r="F46" s="24">
        <v>689200</v>
      </c>
      <c r="G46" s="24"/>
      <c r="H46" s="24"/>
      <c r="I46" s="24">
        <v>145588</v>
      </c>
      <c r="J46" s="24">
        <v>145588</v>
      </c>
      <c r="K46" s="24">
        <v>333150</v>
      </c>
      <c r="L46" s="24">
        <v>166556</v>
      </c>
      <c r="M46" s="24"/>
      <c r="N46" s="24">
        <v>499706</v>
      </c>
      <c r="O46" s="24">
        <v>139847</v>
      </c>
      <c r="P46" s="24">
        <v>135887</v>
      </c>
      <c r="Q46" s="24">
        <v>131927</v>
      </c>
      <c r="R46" s="24">
        <v>407661</v>
      </c>
      <c r="S46" s="24"/>
      <c r="T46" s="24"/>
      <c r="U46" s="24"/>
      <c r="V46" s="24"/>
      <c r="W46" s="24">
        <v>1052955</v>
      </c>
      <c r="X46" s="24">
        <v>516901</v>
      </c>
      <c r="Y46" s="24">
        <v>536054</v>
      </c>
      <c r="Z46" s="6">
        <v>103.71</v>
      </c>
      <c r="AA46" s="22">
        <v>689200</v>
      </c>
    </row>
    <row r="47" spans="1:27" ht="12.75">
      <c r="A47" s="2" t="s">
        <v>50</v>
      </c>
      <c r="B47" s="8" t="s">
        <v>51</v>
      </c>
      <c r="C47" s="19">
        <v>425906</v>
      </c>
      <c r="D47" s="19"/>
      <c r="E47" s="20">
        <v>1370600</v>
      </c>
      <c r="F47" s="21">
        <v>789000</v>
      </c>
      <c r="G47" s="21">
        <v>4385</v>
      </c>
      <c r="H47" s="21">
        <v>-456</v>
      </c>
      <c r="I47" s="21">
        <v>25520</v>
      </c>
      <c r="J47" s="21">
        <v>29449</v>
      </c>
      <c r="K47" s="21">
        <v>36365</v>
      </c>
      <c r="L47" s="21">
        <v>232545</v>
      </c>
      <c r="M47" s="21">
        <v>90540</v>
      </c>
      <c r="N47" s="21">
        <v>359450</v>
      </c>
      <c r="O47" s="21">
        <v>-688</v>
      </c>
      <c r="P47" s="21">
        <v>-1052</v>
      </c>
      <c r="Q47" s="21">
        <v>122130</v>
      </c>
      <c r="R47" s="21">
        <v>120390</v>
      </c>
      <c r="S47" s="21"/>
      <c r="T47" s="21"/>
      <c r="U47" s="21"/>
      <c r="V47" s="21"/>
      <c r="W47" s="21">
        <v>509289</v>
      </c>
      <c r="X47" s="21">
        <v>591750</v>
      </c>
      <c r="Y47" s="21">
        <v>-82461</v>
      </c>
      <c r="Z47" s="4">
        <v>-13.94</v>
      </c>
      <c r="AA47" s="19">
        <v>789000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74789254</v>
      </c>
      <c r="D48" s="40">
        <f>+D28+D32+D38+D42+D47</f>
        <v>0</v>
      </c>
      <c r="E48" s="41">
        <f t="shared" si="9"/>
        <v>196137503</v>
      </c>
      <c r="F48" s="42">
        <f t="shared" si="9"/>
        <v>188294518</v>
      </c>
      <c r="G48" s="42">
        <f t="shared" si="9"/>
        <v>6964149</v>
      </c>
      <c r="H48" s="42">
        <f t="shared" si="9"/>
        <v>8169257</v>
      </c>
      <c r="I48" s="42">
        <f t="shared" si="9"/>
        <v>9997588</v>
      </c>
      <c r="J48" s="42">
        <f t="shared" si="9"/>
        <v>25130994</v>
      </c>
      <c r="K48" s="42">
        <f t="shared" si="9"/>
        <v>12023249</v>
      </c>
      <c r="L48" s="42">
        <f t="shared" si="9"/>
        <v>11914187</v>
      </c>
      <c r="M48" s="42">
        <f t="shared" si="9"/>
        <v>6334247</v>
      </c>
      <c r="N48" s="42">
        <f t="shared" si="9"/>
        <v>30271683</v>
      </c>
      <c r="O48" s="42">
        <f t="shared" si="9"/>
        <v>2384764</v>
      </c>
      <c r="P48" s="42">
        <f t="shared" si="9"/>
        <v>8848517</v>
      </c>
      <c r="Q48" s="42">
        <f t="shared" si="9"/>
        <v>11916302</v>
      </c>
      <c r="R48" s="42">
        <f t="shared" si="9"/>
        <v>23149583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78552260</v>
      </c>
      <c r="X48" s="42">
        <f t="shared" si="9"/>
        <v>141220879</v>
      </c>
      <c r="Y48" s="42">
        <f t="shared" si="9"/>
        <v>-62668619</v>
      </c>
      <c r="Z48" s="43">
        <f>+IF(X48&lt;&gt;0,+(Y48/X48)*100,0)</f>
        <v>-44.37631279720331</v>
      </c>
      <c r="AA48" s="40">
        <f>+AA28+AA32+AA38+AA42+AA47</f>
        <v>188294518</v>
      </c>
    </row>
    <row r="49" spans="1:27" ht="12.75">
      <c r="A49" s="14" t="s">
        <v>96</v>
      </c>
      <c r="B49" s="15"/>
      <c r="C49" s="44">
        <f aca="true" t="shared" si="10" ref="C49:Y49">+C25-C48</f>
        <v>-64029298</v>
      </c>
      <c r="D49" s="44">
        <f>+D25-D48</f>
        <v>0</v>
      </c>
      <c r="E49" s="45">
        <f t="shared" si="10"/>
        <v>68379649</v>
      </c>
      <c r="F49" s="46">
        <f t="shared" si="10"/>
        <v>99456401</v>
      </c>
      <c r="G49" s="46">
        <f t="shared" si="10"/>
        <v>44354229</v>
      </c>
      <c r="H49" s="46">
        <f t="shared" si="10"/>
        <v>-8062333</v>
      </c>
      <c r="I49" s="46">
        <f t="shared" si="10"/>
        <v>-8483810</v>
      </c>
      <c r="J49" s="46">
        <f t="shared" si="10"/>
        <v>27808086</v>
      </c>
      <c r="K49" s="46">
        <f t="shared" si="10"/>
        <v>-10608893</v>
      </c>
      <c r="L49" s="46">
        <f t="shared" si="10"/>
        <v>-10709687</v>
      </c>
      <c r="M49" s="46">
        <f t="shared" si="10"/>
        <v>-6275853</v>
      </c>
      <c r="N49" s="46">
        <f t="shared" si="10"/>
        <v>-27594433</v>
      </c>
      <c r="O49" s="46">
        <f t="shared" si="10"/>
        <v>-1232974</v>
      </c>
      <c r="P49" s="46">
        <f t="shared" si="10"/>
        <v>-7656428</v>
      </c>
      <c r="Q49" s="46">
        <f t="shared" si="10"/>
        <v>19999913</v>
      </c>
      <c r="R49" s="46">
        <f t="shared" si="10"/>
        <v>11110511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11324164</v>
      </c>
      <c r="X49" s="46">
        <f>IF(F25=F48,0,X25-X48)</f>
        <v>74592299</v>
      </c>
      <c r="Y49" s="46">
        <f t="shared" si="10"/>
        <v>-63268135</v>
      </c>
      <c r="Z49" s="47">
        <f>+IF(X49&lt;&gt;0,+(Y49/X49)*100,0)</f>
        <v>-84.81858831030264</v>
      </c>
      <c r="AA49" s="44">
        <f>+AA25-AA48</f>
        <v>99456401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-21172000</v>
      </c>
      <c r="D5" s="19">
        <f>SUM(D6:D8)</f>
        <v>0</v>
      </c>
      <c r="E5" s="20">
        <f t="shared" si="0"/>
        <v>64208097</v>
      </c>
      <c r="F5" s="21">
        <f t="shared" si="0"/>
        <v>63796520</v>
      </c>
      <c r="G5" s="21">
        <f t="shared" si="0"/>
        <v>40218458</v>
      </c>
      <c r="H5" s="21">
        <f t="shared" si="0"/>
        <v>4716588</v>
      </c>
      <c r="I5" s="21">
        <f t="shared" si="0"/>
        <v>970315</v>
      </c>
      <c r="J5" s="21">
        <f t="shared" si="0"/>
        <v>45905361</v>
      </c>
      <c r="K5" s="21">
        <f t="shared" si="0"/>
        <v>432022</v>
      </c>
      <c r="L5" s="21">
        <f t="shared" si="0"/>
        <v>785972</v>
      </c>
      <c r="M5" s="21">
        <f t="shared" si="0"/>
        <v>2849100</v>
      </c>
      <c r="N5" s="21">
        <f t="shared" si="0"/>
        <v>4067094</v>
      </c>
      <c r="O5" s="21">
        <f t="shared" si="0"/>
        <v>850788</v>
      </c>
      <c r="P5" s="21">
        <f t="shared" si="0"/>
        <v>773907</v>
      </c>
      <c r="Q5" s="21">
        <f t="shared" si="0"/>
        <v>2493413</v>
      </c>
      <c r="R5" s="21">
        <f t="shared" si="0"/>
        <v>4118108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54090563</v>
      </c>
      <c r="X5" s="21">
        <f t="shared" si="0"/>
        <v>47847384</v>
      </c>
      <c r="Y5" s="21">
        <f t="shared" si="0"/>
        <v>6243179</v>
      </c>
      <c r="Z5" s="4">
        <f>+IF(X5&lt;&gt;0,+(Y5/X5)*100,0)</f>
        <v>13.04810938044178</v>
      </c>
      <c r="AA5" s="19">
        <f>SUM(AA6:AA8)</f>
        <v>63796520</v>
      </c>
    </row>
    <row r="6" spans="1:27" ht="12.75">
      <c r="A6" s="5" t="s">
        <v>32</v>
      </c>
      <c r="B6" s="3"/>
      <c r="C6" s="22">
        <v>-1769065</v>
      </c>
      <c r="D6" s="22"/>
      <c r="E6" s="23">
        <v>7017019</v>
      </c>
      <c r="F6" s="24">
        <v>7017019</v>
      </c>
      <c r="G6" s="24">
        <v>3037998</v>
      </c>
      <c r="H6" s="24">
        <v>2558</v>
      </c>
      <c r="I6" s="24">
        <v>4462</v>
      </c>
      <c r="J6" s="24">
        <v>3045018</v>
      </c>
      <c r="K6" s="24">
        <v>3568</v>
      </c>
      <c r="L6" s="24">
        <v>6090</v>
      </c>
      <c r="M6" s="24">
        <v>2103170</v>
      </c>
      <c r="N6" s="24">
        <v>2112828</v>
      </c>
      <c r="O6" s="24">
        <v>3815</v>
      </c>
      <c r="P6" s="24">
        <v>13078</v>
      </c>
      <c r="Q6" s="24">
        <v>1752359</v>
      </c>
      <c r="R6" s="24">
        <v>1769252</v>
      </c>
      <c r="S6" s="24"/>
      <c r="T6" s="24"/>
      <c r="U6" s="24"/>
      <c r="V6" s="24"/>
      <c r="W6" s="24">
        <v>6927098</v>
      </c>
      <c r="X6" s="24">
        <v>5262768</v>
      </c>
      <c r="Y6" s="24">
        <v>1664330</v>
      </c>
      <c r="Z6" s="6">
        <v>31.62</v>
      </c>
      <c r="AA6" s="22">
        <v>7017019</v>
      </c>
    </row>
    <row r="7" spans="1:27" ht="12.75">
      <c r="A7" s="5" t="s">
        <v>33</v>
      </c>
      <c r="B7" s="3"/>
      <c r="C7" s="25">
        <v>-19402935</v>
      </c>
      <c r="D7" s="25"/>
      <c r="E7" s="26">
        <v>57191078</v>
      </c>
      <c r="F7" s="27">
        <v>56779501</v>
      </c>
      <c r="G7" s="27">
        <v>37180460</v>
      </c>
      <c r="H7" s="27">
        <v>4714030</v>
      </c>
      <c r="I7" s="27">
        <v>965853</v>
      </c>
      <c r="J7" s="27">
        <v>42860343</v>
      </c>
      <c r="K7" s="27">
        <v>428454</v>
      </c>
      <c r="L7" s="27">
        <v>779882</v>
      </c>
      <c r="M7" s="27">
        <v>745930</v>
      </c>
      <c r="N7" s="27">
        <v>1954266</v>
      </c>
      <c r="O7" s="27">
        <v>846973</v>
      </c>
      <c r="P7" s="27">
        <v>760829</v>
      </c>
      <c r="Q7" s="27">
        <v>741054</v>
      </c>
      <c r="R7" s="27">
        <v>2348856</v>
      </c>
      <c r="S7" s="27"/>
      <c r="T7" s="27"/>
      <c r="U7" s="27"/>
      <c r="V7" s="27"/>
      <c r="W7" s="27">
        <v>47163465</v>
      </c>
      <c r="X7" s="27">
        <v>42584616</v>
      </c>
      <c r="Y7" s="27">
        <v>4578849</v>
      </c>
      <c r="Z7" s="7">
        <v>10.75</v>
      </c>
      <c r="AA7" s="25">
        <v>56779501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2332100</v>
      </c>
      <c r="D9" s="19">
        <f>SUM(D10:D14)</f>
        <v>0</v>
      </c>
      <c r="E9" s="20">
        <f t="shared" si="1"/>
        <v>18826179</v>
      </c>
      <c r="F9" s="21">
        <f t="shared" si="1"/>
        <v>18697699</v>
      </c>
      <c r="G9" s="21">
        <f t="shared" si="1"/>
        <v>4950088</v>
      </c>
      <c r="H9" s="21">
        <f t="shared" si="1"/>
        <v>2354355</v>
      </c>
      <c r="I9" s="21">
        <f t="shared" si="1"/>
        <v>25681</v>
      </c>
      <c r="J9" s="21">
        <f t="shared" si="1"/>
        <v>7330124</v>
      </c>
      <c r="K9" s="21">
        <f t="shared" si="1"/>
        <v>19552</v>
      </c>
      <c r="L9" s="21">
        <f t="shared" si="1"/>
        <v>493517</v>
      </c>
      <c r="M9" s="21">
        <f t="shared" si="1"/>
        <v>4239346</v>
      </c>
      <c r="N9" s="21">
        <f t="shared" si="1"/>
        <v>4752415</v>
      </c>
      <c r="O9" s="21">
        <f t="shared" si="1"/>
        <v>16196</v>
      </c>
      <c r="P9" s="21">
        <f t="shared" si="1"/>
        <v>802383</v>
      </c>
      <c r="Q9" s="21">
        <f t="shared" si="1"/>
        <v>3569071</v>
      </c>
      <c r="R9" s="21">
        <f t="shared" si="1"/>
        <v>4387650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16470189</v>
      </c>
      <c r="X9" s="21">
        <f t="shared" si="1"/>
        <v>14023278</v>
      </c>
      <c r="Y9" s="21">
        <f t="shared" si="1"/>
        <v>2446911</v>
      </c>
      <c r="Z9" s="4">
        <f>+IF(X9&lt;&gt;0,+(Y9/X9)*100,0)</f>
        <v>17.44892314050966</v>
      </c>
      <c r="AA9" s="19">
        <f>SUM(AA10:AA14)</f>
        <v>18697699</v>
      </c>
    </row>
    <row r="10" spans="1:27" ht="12.75">
      <c r="A10" s="5" t="s">
        <v>36</v>
      </c>
      <c r="B10" s="3"/>
      <c r="C10" s="22">
        <v>71313</v>
      </c>
      <c r="D10" s="22"/>
      <c r="E10" s="23">
        <v>15337910</v>
      </c>
      <c r="F10" s="24">
        <v>15189430</v>
      </c>
      <c r="G10" s="24">
        <v>4948241</v>
      </c>
      <c r="H10" s="24">
        <v>2336065</v>
      </c>
      <c r="I10" s="24">
        <v>23781</v>
      </c>
      <c r="J10" s="24">
        <v>7308087</v>
      </c>
      <c r="K10" s="24">
        <v>10279</v>
      </c>
      <c r="L10" s="24">
        <v>14622</v>
      </c>
      <c r="M10" s="24">
        <v>4237527</v>
      </c>
      <c r="N10" s="24">
        <v>4262428</v>
      </c>
      <c r="O10" s="24">
        <v>13101</v>
      </c>
      <c r="P10" s="24">
        <v>9585</v>
      </c>
      <c r="Q10" s="24">
        <v>3559474</v>
      </c>
      <c r="R10" s="24">
        <v>3582160</v>
      </c>
      <c r="S10" s="24"/>
      <c r="T10" s="24"/>
      <c r="U10" s="24"/>
      <c r="V10" s="24"/>
      <c r="W10" s="24">
        <v>15152675</v>
      </c>
      <c r="X10" s="24">
        <v>11392074</v>
      </c>
      <c r="Y10" s="24">
        <v>3760601</v>
      </c>
      <c r="Z10" s="6">
        <v>33.01</v>
      </c>
      <c r="AA10" s="22">
        <v>15189430</v>
      </c>
    </row>
    <row r="11" spans="1:27" ht="12.75">
      <c r="A11" s="5" t="s">
        <v>37</v>
      </c>
      <c r="B11" s="3"/>
      <c r="C11" s="22">
        <v>1287</v>
      </c>
      <c r="D11" s="22"/>
      <c r="E11" s="23">
        <v>15100</v>
      </c>
      <c r="F11" s="24">
        <v>15100</v>
      </c>
      <c r="G11" s="24">
        <v>1036</v>
      </c>
      <c r="H11" s="24">
        <v>1167</v>
      </c>
      <c r="I11" s="24">
        <v>969</v>
      </c>
      <c r="J11" s="24">
        <v>3172</v>
      </c>
      <c r="K11" s="24">
        <v>6722</v>
      </c>
      <c r="L11" s="24">
        <v>333</v>
      </c>
      <c r="M11" s="24">
        <v>157</v>
      </c>
      <c r="N11" s="24">
        <v>7212</v>
      </c>
      <c r="O11" s="24">
        <v>2668</v>
      </c>
      <c r="P11" s="24">
        <v>554</v>
      </c>
      <c r="Q11" s="24">
        <v>1816</v>
      </c>
      <c r="R11" s="24">
        <v>5038</v>
      </c>
      <c r="S11" s="24"/>
      <c r="T11" s="24"/>
      <c r="U11" s="24"/>
      <c r="V11" s="24"/>
      <c r="W11" s="24">
        <v>15422</v>
      </c>
      <c r="X11" s="24">
        <v>11331</v>
      </c>
      <c r="Y11" s="24">
        <v>4091</v>
      </c>
      <c r="Z11" s="6">
        <v>36.1</v>
      </c>
      <c r="AA11" s="22">
        <v>15100</v>
      </c>
    </row>
    <row r="12" spans="1:27" ht="12.75">
      <c r="A12" s="5" t="s">
        <v>38</v>
      </c>
      <c r="B12" s="3"/>
      <c r="C12" s="22">
        <v>2259189</v>
      </c>
      <c r="D12" s="22"/>
      <c r="E12" s="23">
        <v>2009823</v>
      </c>
      <c r="F12" s="24">
        <v>2029823</v>
      </c>
      <c r="G12" s="24">
        <v>500</v>
      </c>
      <c r="H12" s="24">
        <v>16812</v>
      </c>
      <c r="I12" s="24">
        <v>620</v>
      </c>
      <c r="J12" s="24">
        <v>17932</v>
      </c>
      <c r="K12" s="24">
        <v>2240</v>
      </c>
      <c r="L12" s="24">
        <v>1701</v>
      </c>
      <c r="M12" s="24">
        <v>1351</v>
      </c>
      <c r="N12" s="24">
        <v>5292</v>
      </c>
      <c r="O12" s="24">
        <v>116</v>
      </c>
      <c r="P12" s="24">
        <v>315383</v>
      </c>
      <c r="Q12" s="24">
        <v>7470</v>
      </c>
      <c r="R12" s="24">
        <v>322969</v>
      </c>
      <c r="S12" s="24"/>
      <c r="T12" s="24"/>
      <c r="U12" s="24"/>
      <c r="V12" s="24"/>
      <c r="W12" s="24">
        <v>346193</v>
      </c>
      <c r="X12" s="24">
        <v>1522368</v>
      </c>
      <c r="Y12" s="24">
        <v>-1176175</v>
      </c>
      <c r="Z12" s="6">
        <v>-77.26</v>
      </c>
      <c r="AA12" s="22">
        <v>2029823</v>
      </c>
    </row>
    <row r="13" spans="1:27" ht="12.75">
      <c r="A13" s="5" t="s">
        <v>39</v>
      </c>
      <c r="B13" s="3"/>
      <c r="C13" s="22">
        <v>311</v>
      </c>
      <c r="D13" s="22"/>
      <c r="E13" s="23">
        <v>12073</v>
      </c>
      <c r="F13" s="24">
        <v>12073</v>
      </c>
      <c r="G13" s="24">
        <v>311</v>
      </c>
      <c r="H13" s="24">
        <v>311</v>
      </c>
      <c r="I13" s="24">
        <v>311</v>
      </c>
      <c r="J13" s="24">
        <v>933</v>
      </c>
      <c r="K13" s="24">
        <v>311</v>
      </c>
      <c r="L13" s="24">
        <v>311</v>
      </c>
      <c r="M13" s="24">
        <v>311</v>
      </c>
      <c r="N13" s="24">
        <v>933</v>
      </c>
      <c r="O13" s="24">
        <v>311</v>
      </c>
      <c r="P13" s="24">
        <v>311</v>
      </c>
      <c r="Q13" s="24">
        <v>311</v>
      </c>
      <c r="R13" s="24">
        <v>933</v>
      </c>
      <c r="S13" s="24"/>
      <c r="T13" s="24"/>
      <c r="U13" s="24"/>
      <c r="V13" s="24"/>
      <c r="W13" s="24">
        <v>2799</v>
      </c>
      <c r="X13" s="24">
        <v>9054</v>
      </c>
      <c r="Y13" s="24">
        <v>-6255</v>
      </c>
      <c r="Z13" s="6">
        <v>-69.09</v>
      </c>
      <c r="AA13" s="22">
        <v>12073</v>
      </c>
    </row>
    <row r="14" spans="1:27" ht="12.75">
      <c r="A14" s="5" t="s">
        <v>40</v>
      </c>
      <c r="B14" s="3"/>
      <c r="C14" s="25"/>
      <c r="D14" s="25"/>
      <c r="E14" s="26">
        <v>1451273</v>
      </c>
      <c r="F14" s="27">
        <v>1451273</v>
      </c>
      <c r="G14" s="27"/>
      <c r="H14" s="27"/>
      <c r="I14" s="27"/>
      <c r="J14" s="27"/>
      <c r="K14" s="27"/>
      <c r="L14" s="27">
        <v>476550</v>
      </c>
      <c r="M14" s="27"/>
      <c r="N14" s="27">
        <v>476550</v>
      </c>
      <c r="O14" s="27"/>
      <c r="P14" s="27">
        <v>476550</v>
      </c>
      <c r="Q14" s="27"/>
      <c r="R14" s="27">
        <v>476550</v>
      </c>
      <c r="S14" s="27"/>
      <c r="T14" s="27"/>
      <c r="U14" s="27"/>
      <c r="V14" s="27"/>
      <c r="W14" s="27">
        <v>953100</v>
      </c>
      <c r="X14" s="27">
        <v>1088451</v>
      </c>
      <c r="Y14" s="27">
        <v>-135351</v>
      </c>
      <c r="Z14" s="7">
        <v>-12.44</v>
      </c>
      <c r="AA14" s="25">
        <v>1451273</v>
      </c>
    </row>
    <row r="15" spans="1:27" ht="12.75">
      <c r="A15" s="2" t="s">
        <v>41</v>
      </c>
      <c r="B15" s="8"/>
      <c r="C15" s="19">
        <f aca="true" t="shared" si="2" ref="C15:Y15">SUM(C16:C18)</f>
        <v>-81464</v>
      </c>
      <c r="D15" s="19">
        <f>SUM(D16:D18)</f>
        <v>0</v>
      </c>
      <c r="E15" s="20">
        <f t="shared" si="2"/>
        <v>18630669</v>
      </c>
      <c r="F15" s="21">
        <f t="shared" si="2"/>
        <v>18626503</v>
      </c>
      <c r="G15" s="21">
        <f t="shared" si="2"/>
        <v>5073904</v>
      </c>
      <c r="H15" s="21">
        <f t="shared" si="2"/>
        <v>1419757</v>
      </c>
      <c r="I15" s="21">
        <f t="shared" si="2"/>
        <v>923792</v>
      </c>
      <c r="J15" s="21">
        <f t="shared" si="2"/>
        <v>7417453</v>
      </c>
      <c r="K15" s="21">
        <f t="shared" si="2"/>
        <v>946598</v>
      </c>
      <c r="L15" s="21">
        <f t="shared" si="2"/>
        <v>1050758</v>
      </c>
      <c r="M15" s="21">
        <f t="shared" si="2"/>
        <v>4966531</v>
      </c>
      <c r="N15" s="21">
        <f t="shared" si="2"/>
        <v>6963887</v>
      </c>
      <c r="O15" s="21">
        <f t="shared" si="2"/>
        <v>357889</v>
      </c>
      <c r="P15" s="21">
        <f t="shared" si="2"/>
        <v>746179</v>
      </c>
      <c r="Q15" s="21">
        <f t="shared" si="2"/>
        <v>2615349</v>
      </c>
      <c r="R15" s="21">
        <f t="shared" si="2"/>
        <v>3719417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18100757</v>
      </c>
      <c r="X15" s="21">
        <f t="shared" si="2"/>
        <v>13969926</v>
      </c>
      <c r="Y15" s="21">
        <f t="shared" si="2"/>
        <v>4130831</v>
      </c>
      <c r="Z15" s="4">
        <f>+IF(X15&lt;&gt;0,+(Y15/X15)*100,0)</f>
        <v>29.569455128108768</v>
      </c>
      <c r="AA15" s="19">
        <f>SUM(AA16:AA18)</f>
        <v>18626503</v>
      </c>
    </row>
    <row r="16" spans="1:27" ht="12.75">
      <c r="A16" s="5" t="s">
        <v>42</v>
      </c>
      <c r="B16" s="3"/>
      <c r="C16" s="22">
        <v>-81464</v>
      </c>
      <c r="D16" s="22"/>
      <c r="E16" s="23">
        <v>3001906</v>
      </c>
      <c r="F16" s="24">
        <v>2997740</v>
      </c>
      <c r="G16" s="24">
        <v>591224</v>
      </c>
      <c r="H16" s="24">
        <v>319035</v>
      </c>
      <c r="I16" s="24">
        <v>9247</v>
      </c>
      <c r="J16" s="24">
        <v>919506</v>
      </c>
      <c r="K16" s="24">
        <v>10673</v>
      </c>
      <c r="L16" s="24">
        <v>574449</v>
      </c>
      <c r="M16" s="24">
        <v>797999</v>
      </c>
      <c r="N16" s="24">
        <v>1383121</v>
      </c>
      <c r="O16" s="24">
        <v>6493</v>
      </c>
      <c r="P16" s="24">
        <v>390876</v>
      </c>
      <c r="Q16" s="24">
        <v>20611</v>
      </c>
      <c r="R16" s="24">
        <v>417980</v>
      </c>
      <c r="S16" s="24"/>
      <c r="T16" s="24"/>
      <c r="U16" s="24"/>
      <c r="V16" s="24"/>
      <c r="W16" s="24">
        <v>2720607</v>
      </c>
      <c r="X16" s="24">
        <v>2248335</v>
      </c>
      <c r="Y16" s="24">
        <v>472272</v>
      </c>
      <c r="Z16" s="6">
        <v>21.01</v>
      </c>
      <c r="AA16" s="22">
        <v>2997740</v>
      </c>
    </row>
    <row r="17" spans="1:27" ht="12.75">
      <c r="A17" s="5" t="s">
        <v>43</v>
      </c>
      <c r="B17" s="3"/>
      <c r="C17" s="22"/>
      <c r="D17" s="22"/>
      <c r="E17" s="23">
        <v>15628763</v>
      </c>
      <c r="F17" s="24">
        <v>15628763</v>
      </c>
      <c r="G17" s="24">
        <v>4482680</v>
      </c>
      <c r="H17" s="24">
        <v>1100722</v>
      </c>
      <c r="I17" s="24">
        <v>914545</v>
      </c>
      <c r="J17" s="24">
        <v>6497947</v>
      </c>
      <c r="K17" s="24">
        <v>935925</v>
      </c>
      <c r="L17" s="24">
        <v>476309</v>
      </c>
      <c r="M17" s="24">
        <v>4168532</v>
      </c>
      <c r="N17" s="24">
        <v>5580766</v>
      </c>
      <c r="O17" s="24">
        <v>351396</v>
      </c>
      <c r="P17" s="24">
        <v>355303</v>
      </c>
      <c r="Q17" s="24">
        <v>2594738</v>
      </c>
      <c r="R17" s="24">
        <v>3301437</v>
      </c>
      <c r="S17" s="24"/>
      <c r="T17" s="24"/>
      <c r="U17" s="24"/>
      <c r="V17" s="24"/>
      <c r="W17" s="24">
        <v>15380150</v>
      </c>
      <c r="X17" s="24">
        <v>11721591</v>
      </c>
      <c r="Y17" s="24">
        <v>3658559</v>
      </c>
      <c r="Z17" s="6">
        <v>31.21</v>
      </c>
      <c r="AA17" s="22">
        <v>15628763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17582902</v>
      </c>
      <c r="D19" s="19">
        <f>SUM(D20:D23)</f>
        <v>0</v>
      </c>
      <c r="E19" s="20">
        <f t="shared" si="3"/>
        <v>291147979</v>
      </c>
      <c r="F19" s="21">
        <f t="shared" si="3"/>
        <v>365596875</v>
      </c>
      <c r="G19" s="21">
        <f t="shared" si="3"/>
        <v>59196490</v>
      </c>
      <c r="H19" s="21">
        <f t="shared" si="3"/>
        <v>17863785</v>
      </c>
      <c r="I19" s="21">
        <f t="shared" si="3"/>
        <v>17938323</v>
      </c>
      <c r="J19" s="21">
        <f t="shared" si="3"/>
        <v>94998598</v>
      </c>
      <c r="K19" s="21">
        <f t="shared" si="3"/>
        <v>14329113</v>
      </c>
      <c r="L19" s="21">
        <f t="shared" si="3"/>
        <v>19153004</v>
      </c>
      <c r="M19" s="21">
        <f t="shared" si="3"/>
        <v>41829208</v>
      </c>
      <c r="N19" s="21">
        <f t="shared" si="3"/>
        <v>75311325</v>
      </c>
      <c r="O19" s="21">
        <f t="shared" si="3"/>
        <v>15079812</v>
      </c>
      <c r="P19" s="21">
        <f t="shared" si="3"/>
        <v>15432910</v>
      </c>
      <c r="Q19" s="21">
        <f t="shared" si="3"/>
        <v>42987603</v>
      </c>
      <c r="R19" s="21">
        <f t="shared" si="3"/>
        <v>73500325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243810248</v>
      </c>
      <c r="X19" s="21">
        <f t="shared" si="3"/>
        <v>274197618</v>
      </c>
      <c r="Y19" s="21">
        <f t="shared" si="3"/>
        <v>-30387370</v>
      </c>
      <c r="Z19" s="4">
        <f>+IF(X19&lt;&gt;0,+(Y19/X19)*100,0)</f>
        <v>-11.082288103611463</v>
      </c>
      <c r="AA19" s="19">
        <f>SUM(AA20:AA23)</f>
        <v>365596875</v>
      </c>
    </row>
    <row r="20" spans="1:27" ht="12.75">
      <c r="A20" s="5" t="s">
        <v>46</v>
      </c>
      <c r="B20" s="3"/>
      <c r="C20" s="22">
        <v>7664202</v>
      </c>
      <c r="D20" s="22"/>
      <c r="E20" s="23">
        <v>145976031</v>
      </c>
      <c r="F20" s="24">
        <v>141592367</v>
      </c>
      <c r="G20" s="24">
        <v>13374742</v>
      </c>
      <c r="H20" s="24">
        <v>9659762</v>
      </c>
      <c r="I20" s="24">
        <v>7782311</v>
      </c>
      <c r="J20" s="24">
        <v>30816815</v>
      </c>
      <c r="K20" s="24">
        <v>9292272</v>
      </c>
      <c r="L20" s="24">
        <v>12188361</v>
      </c>
      <c r="M20" s="24">
        <v>11596450</v>
      </c>
      <c r="N20" s="24">
        <v>33077083</v>
      </c>
      <c r="O20" s="24">
        <v>9391126</v>
      </c>
      <c r="P20" s="24">
        <v>8420550</v>
      </c>
      <c r="Q20" s="24">
        <v>9945590</v>
      </c>
      <c r="R20" s="24">
        <v>27757266</v>
      </c>
      <c r="S20" s="24"/>
      <c r="T20" s="24"/>
      <c r="U20" s="24"/>
      <c r="V20" s="24"/>
      <c r="W20" s="24">
        <v>91651164</v>
      </c>
      <c r="X20" s="24">
        <v>106194249</v>
      </c>
      <c r="Y20" s="24">
        <v>-14543085</v>
      </c>
      <c r="Z20" s="6">
        <v>-13.69</v>
      </c>
      <c r="AA20" s="22">
        <v>141592367</v>
      </c>
    </row>
    <row r="21" spans="1:27" ht="12.75">
      <c r="A21" s="5" t="s">
        <v>47</v>
      </c>
      <c r="B21" s="3"/>
      <c r="C21" s="22">
        <v>7925116</v>
      </c>
      <c r="D21" s="22"/>
      <c r="E21" s="23">
        <v>70222540</v>
      </c>
      <c r="F21" s="24">
        <v>128346051</v>
      </c>
      <c r="G21" s="24">
        <v>15074589</v>
      </c>
      <c r="H21" s="24">
        <v>5139596</v>
      </c>
      <c r="I21" s="24">
        <v>7090154</v>
      </c>
      <c r="J21" s="24">
        <v>27304339</v>
      </c>
      <c r="K21" s="24">
        <v>2029361</v>
      </c>
      <c r="L21" s="24">
        <v>4150775</v>
      </c>
      <c r="M21" s="24">
        <v>14514985</v>
      </c>
      <c r="N21" s="24">
        <v>20695121</v>
      </c>
      <c r="O21" s="24">
        <v>2617918</v>
      </c>
      <c r="P21" s="24">
        <v>4004840</v>
      </c>
      <c r="Q21" s="24">
        <v>21745069</v>
      </c>
      <c r="R21" s="24">
        <v>28367827</v>
      </c>
      <c r="S21" s="24"/>
      <c r="T21" s="24"/>
      <c r="U21" s="24"/>
      <c r="V21" s="24"/>
      <c r="W21" s="24">
        <v>76367287</v>
      </c>
      <c r="X21" s="24">
        <v>96259527</v>
      </c>
      <c r="Y21" s="24">
        <v>-19892240</v>
      </c>
      <c r="Z21" s="6">
        <v>-20.67</v>
      </c>
      <c r="AA21" s="22">
        <v>128346051</v>
      </c>
    </row>
    <row r="22" spans="1:27" ht="12.75">
      <c r="A22" s="5" t="s">
        <v>48</v>
      </c>
      <c r="B22" s="3"/>
      <c r="C22" s="25">
        <v>997800</v>
      </c>
      <c r="D22" s="25"/>
      <c r="E22" s="26">
        <v>34225062</v>
      </c>
      <c r="F22" s="27">
        <v>49185943</v>
      </c>
      <c r="G22" s="27">
        <v>16004083</v>
      </c>
      <c r="H22" s="27">
        <v>1378681</v>
      </c>
      <c r="I22" s="27">
        <v>1378662</v>
      </c>
      <c r="J22" s="27">
        <v>18761426</v>
      </c>
      <c r="K22" s="27">
        <v>1379366</v>
      </c>
      <c r="L22" s="27">
        <v>1121044</v>
      </c>
      <c r="M22" s="27">
        <v>7443598</v>
      </c>
      <c r="N22" s="27">
        <v>9944008</v>
      </c>
      <c r="O22" s="27">
        <v>1373595</v>
      </c>
      <c r="P22" s="27">
        <v>1310118</v>
      </c>
      <c r="Q22" s="27">
        <v>5570676</v>
      </c>
      <c r="R22" s="27">
        <v>8254389</v>
      </c>
      <c r="S22" s="27"/>
      <c r="T22" s="27"/>
      <c r="U22" s="27"/>
      <c r="V22" s="27"/>
      <c r="W22" s="27">
        <v>36959823</v>
      </c>
      <c r="X22" s="27">
        <v>36889452</v>
      </c>
      <c r="Y22" s="27">
        <v>70371</v>
      </c>
      <c r="Z22" s="7">
        <v>0.19</v>
      </c>
      <c r="AA22" s="25">
        <v>49185943</v>
      </c>
    </row>
    <row r="23" spans="1:27" ht="12.75">
      <c r="A23" s="5" t="s">
        <v>49</v>
      </c>
      <c r="B23" s="3"/>
      <c r="C23" s="22">
        <v>995784</v>
      </c>
      <c r="D23" s="22"/>
      <c r="E23" s="23">
        <v>40724346</v>
      </c>
      <c r="F23" s="24">
        <v>46472514</v>
      </c>
      <c r="G23" s="24">
        <v>14743076</v>
      </c>
      <c r="H23" s="24">
        <v>1685746</v>
      </c>
      <c r="I23" s="24">
        <v>1687196</v>
      </c>
      <c r="J23" s="24">
        <v>18116018</v>
      </c>
      <c r="K23" s="24">
        <v>1628114</v>
      </c>
      <c r="L23" s="24">
        <v>1692824</v>
      </c>
      <c r="M23" s="24">
        <v>8274175</v>
      </c>
      <c r="N23" s="24">
        <v>11595113</v>
      </c>
      <c r="O23" s="24">
        <v>1697173</v>
      </c>
      <c r="P23" s="24">
        <v>1697402</v>
      </c>
      <c r="Q23" s="24">
        <v>5726268</v>
      </c>
      <c r="R23" s="24">
        <v>9120843</v>
      </c>
      <c r="S23" s="24"/>
      <c r="T23" s="24"/>
      <c r="U23" s="24"/>
      <c r="V23" s="24"/>
      <c r="W23" s="24">
        <v>38831974</v>
      </c>
      <c r="X23" s="24">
        <v>34854390</v>
      </c>
      <c r="Y23" s="24">
        <v>3977584</v>
      </c>
      <c r="Z23" s="6">
        <v>11.41</v>
      </c>
      <c r="AA23" s="22">
        <v>46472514</v>
      </c>
    </row>
    <row r="24" spans="1:27" ht="12.75">
      <c r="A24" s="2" t="s">
        <v>50</v>
      </c>
      <c r="B24" s="8" t="s">
        <v>51</v>
      </c>
      <c r="C24" s="19">
        <v>170196</v>
      </c>
      <c r="D24" s="19"/>
      <c r="E24" s="20">
        <v>398405</v>
      </c>
      <c r="F24" s="21">
        <v>398405</v>
      </c>
      <c r="G24" s="21">
        <v>361075</v>
      </c>
      <c r="H24" s="21">
        <v>-89795</v>
      </c>
      <c r="I24" s="21">
        <v>-1031634</v>
      </c>
      <c r="J24" s="21">
        <v>-760354</v>
      </c>
      <c r="K24" s="21">
        <v>-935351</v>
      </c>
      <c r="L24" s="21">
        <v>-362686</v>
      </c>
      <c r="M24" s="21">
        <v>9043</v>
      </c>
      <c r="N24" s="21">
        <v>-1288994</v>
      </c>
      <c r="O24" s="21">
        <v>6270</v>
      </c>
      <c r="P24" s="21">
        <v>5196</v>
      </c>
      <c r="Q24" s="21">
        <v>9152</v>
      </c>
      <c r="R24" s="21">
        <v>20618</v>
      </c>
      <c r="S24" s="21"/>
      <c r="T24" s="21"/>
      <c r="U24" s="21"/>
      <c r="V24" s="21"/>
      <c r="W24" s="21">
        <v>-2028730</v>
      </c>
      <c r="X24" s="21">
        <v>298800</v>
      </c>
      <c r="Y24" s="21">
        <v>-2327530</v>
      </c>
      <c r="Z24" s="4">
        <v>-778.96</v>
      </c>
      <c r="AA24" s="19">
        <v>398405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-1168266</v>
      </c>
      <c r="D25" s="40">
        <f>+D5+D9+D15+D19+D24</f>
        <v>0</v>
      </c>
      <c r="E25" s="41">
        <f t="shared" si="4"/>
        <v>393211329</v>
      </c>
      <c r="F25" s="42">
        <f t="shared" si="4"/>
        <v>467116002</v>
      </c>
      <c r="G25" s="42">
        <f t="shared" si="4"/>
        <v>109800015</v>
      </c>
      <c r="H25" s="42">
        <f t="shared" si="4"/>
        <v>26264690</v>
      </c>
      <c r="I25" s="42">
        <f t="shared" si="4"/>
        <v>18826477</v>
      </c>
      <c r="J25" s="42">
        <f t="shared" si="4"/>
        <v>154891182</v>
      </c>
      <c r="K25" s="42">
        <f t="shared" si="4"/>
        <v>14791934</v>
      </c>
      <c r="L25" s="42">
        <f t="shared" si="4"/>
        <v>21120565</v>
      </c>
      <c r="M25" s="42">
        <f t="shared" si="4"/>
        <v>53893228</v>
      </c>
      <c r="N25" s="42">
        <f t="shared" si="4"/>
        <v>89805727</v>
      </c>
      <c r="O25" s="42">
        <f t="shared" si="4"/>
        <v>16310955</v>
      </c>
      <c r="P25" s="42">
        <f t="shared" si="4"/>
        <v>17760575</v>
      </c>
      <c r="Q25" s="42">
        <f t="shared" si="4"/>
        <v>51674588</v>
      </c>
      <c r="R25" s="42">
        <f t="shared" si="4"/>
        <v>85746118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330443027</v>
      </c>
      <c r="X25" s="42">
        <f t="shared" si="4"/>
        <v>350337006</v>
      </c>
      <c r="Y25" s="42">
        <f t="shared" si="4"/>
        <v>-19893979</v>
      </c>
      <c r="Z25" s="43">
        <f>+IF(X25&lt;&gt;0,+(Y25/X25)*100,0)</f>
        <v>-5.678526293051668</v>
      </c>
      <c r="AA25" s="40">
        <f>+AA5+AA9+AA15+AA19+AA24</f>
        <v>467116002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96444672</v>
      </c>
      <c r="D28" s="19">
        <f>SUM(D29:D31)</f>
        <v>0</v>
      </c>
      <c r="E28" s="20">
        <f t="shared" si="5"/>
        <v>98662288</v>
      </c>
      <c r="F28" s="21">
        <f t="shared" si="5"/>
        <v>112916136</v>
      </c>
      <c r="G28" s="21">
        <f t="shared" si="5"/>
        <v>7977888</v>
      </c>
      <c r="H28" s="21">
        <f t="shared" si="5"/>
        <v>9820490</v>
      </c>
      <c r="I28" s="21">
        <f t="shared" si="5"/>
        <v>9694287</v>
      </c>
      <c r="J28" s="21">
        <f t="shared" si="5"/>
        <v>27492665</v>
      </c>
      <c r="K28" s="21">
        <f t="shared" si="5"/>
        <v>10057596</v>
      </c>
      <c r="L28" s="21">
        <f t="shared" si="5"/>
        <v>10953951</v>
      </c>
      <c r="M28" s="21">
        <f t="shared" si="5"/>
        <v>22464585</v>
      </c>
      <c r="N28" s="21">
        <f t="shared" si="5"/>
        <v>43476132</v>
      </c>
      <c r="O28" s="21">
        <f t="shared" si="5"/>
        <v>15994218</v>
      </c>
      <c r="P28" s="21">
        <f t="shared" si="5"/>
        <v>8060878</v>
      </c>
      <c r="Q28" s="21">
        <f t="shared" si="5"/>
        <v>9072422</v>
      </c>
      <c r="R28" s="21">
        <f t="shared" si="5"/>
        <v>33127518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104096315</v>
      </c>
      <c r="X28" s="21">
        <f t="shared" si="5"/>
        <v>84687093</v>
      </c>
      <c r="Y28" s="21">
        <f t="shared" si="5"/>
        <v>19409222</v>
      </c>
      <c r="Z28" s="4">
        <f>+IF(X28&lt;&gt;0,+(Y28/X28)*100,0)</f>
        <v>22.918748669292498</v>
      </c>
      <c r="AA28" s="19">
        <f>SUM(AA29:AA31)</f>
        <v>112916136</v>
      </c>
    </row>
    <row r="29" spans="1:27" ht="12.75">
      <c r="A29" s="5" t="s">
        <v>32</v>
      </c>
      <c r="B29" s="3"/>
      <c r="C29" s="22">
        <v>1859608</v>
      </c>
      <c r="D29" s="22"/>
      <c r="E29" s="23">
        <v>27041153</v>
      </c>
      <c r="F29" s="24">
        <v>28083068</v>
      </c>
      <c r="G29" s="24">
        <v>2149113</v>
      </c>
      <c r="H29" s="24">
        <v>2230031</v>
      </c>
      <c r="I29" s="24">
        <v>2070113</v>
      </c>
      <c r="J29" s="24">
        <v>6449257</v>
      </c>
      <c r="K29" s="24">
        <v>2136624</v>
      </c>
      <c r="L29" s="24">
        <v>2433980</v>
      </c>
      <c r="M29" s="24">
        <v>2283385</v>
      </c>
      <c r="N29" s="24">
        <v>6853989</v>
      </c>
      <c r="O29" s="24">
        <v>2429238</v>
      </c>
      <c r="P29" s="24">
        <v>2000206</v>
      </c>
      <c r="Q29" s="24">
        <v>2269091</v>
      </c>
      <c r="R29" s="24">
        <v>6698535</v>
      </c>
      <c r="S29" s="24"/>
      <c r="T29" s="24"/>
      <c r="U29" s="24"/>
      <c r="V29" s="24"/>
      <c r="W29" s="24">
        <v>20001781</v>
      </c>
      <c r="X29" s="24">
        <v>21062304</v>
      </c>
      <c r="Y29" s="24">
        <v>-1060523</v>
      </c>
      <c r="Z29" s="6">
        <v>-5.04</v>
      </c>
      <c r="AA29" s="22">
        <v>28083068</v>
      </c>
    </row>
    <row r="30" spans="1:27" ht="12.75">
      <c r="A30" s="5" t="s">
        <v>33</v>
      </c>
      <c r="B30" s="3"/>
      <c r="C30" s="25">
        <v>94533456</v>
      </c>
      <c r="D30" s="25"/>
      <c r="E30" s="26">
        <v>70696362</v>
      </c>
      <c r="F30" s="27">
        <v>83931207</v>
      </c>
      <c r="G30" s="27">
        <v>5757752</v>
      </c>
      <c r="H30" s="27">
        <v>7521788</v>
      </c>
      <c r="I30" s="27">
        <v>7546939</v>
      </c>
      <c r="J30" s="27">
        <v>20826479</v>
      </c>
      <c r="K30" s="27">
        <v>7854651</v>
      </c>
      <c r="L30" s="27">
        <v>8400289</v>
      </c>
      <c r="M30" s="27">
        <v>20113374</v>
      </c>
      <c r="N30" s="27">
        <v>36368314</v>
      </c>
      <c r="O30" s="27">
        <v>13491048</v>
      </c>
      <c r="P30" s="27">
        <v>5991709</v>
      </c>
      <c r="Q30" s="27">
        <v>6736788</v>
      </c>
      <c r="R30" s="27">
        <v>26219545</v>
      </c>
      <c r="S30" s="27"/>
      <c r="T30" s="27"/>
      <c r="U30" s="27"/>
      <c r="V30" s="27"/>
      <c r="W30" s="27">
        <v>83414338</v>
      </c>
      <c r="X30" s="27">
        <v>62948385</v>
      </c>
      <c r="Y30" s="27">
        <v>20465953</v>
      </c>
      <c r="Z30" s="7">
        <v>32.51</v>
      </c>
      <c r="AA30" s="25">
        <v>83931207</v>
      </c>
    </row>
    <row r="31" spans="1:27" ht="12.75">
      <c r="A31" s="5" t="s">
        <v>34</v>
      </c>
      <c r="B31" s="3"/>
      <c r="C31" s="22">
        <v>51608</v>
      </c>
      <c r="D31" s="22"/>
      <c r="E31" s="23">
        <v>924773</v>
      </c>
      <c r="F31" s="24">
        <v>901861</v>
      </c>
      <c r="G31" s="24">
        <v>71023</v>
      </c>
      <c r="H31" s="24">
        <v>68671</v>
      </c>
      <c r="I31" s="24">
        <v>77235</v>
      </c>
      <c r="J31" s="24">
        <v>216929</v>
      </c>
      <c r="K31" s="24">
        <v>66321</v>
      </c>
      <c r="L31" s="24">
        <v>119682</v>
      </c>
      <c r="M31" s="24">
        <v>67826</v>
      </c>
      <c r="N31" s="24">
        <v>253829</v>
      </c>
      <c r="O31" s="24">
        <v>73932</v>
      </c>
      <c r="P31" s="24">
        <v>68963</v>
      </c>
      <c r="Q31" s="24">
        <v>66543</v>
      </c>
      <c r="R31" s="24">
        <v>209438</v>
      </c>
      <c r="S31" s="24"/>
      <c r="T31" s="24"/>
      <c r="U31" s="24"/>
      <c r="V31" s="24"/>
      <c r="W31" s="24">
        <v>680196</v>
      </c>
      <c r="X31" s="24">
        <v>676404</v>
      </c>
      <c r="Y31" s="24">
        <v>3792</v>
      </c>
      <c r="Z31" s="6">
        <v>0.56</v>
      </c>
      <c r="AA31" s="22">
        <v>901861</v>
      </c>
    </row>
    <row r="32" spans="1:27" ht="12.75">
      <c r="A32" s="2" t="s">
        <v>35</v>
      </c>
      <c r="B32" s="3"/>
      <c r="C32" s="19">
        <f aca="true" t="shared" si="6" ref="C32:Y32">SUM(C33:C37)</f>
        <v>2468770</v>
      </c>
      <c r="D32" s="19">
        <f>SUM(D33:D37)</f>
        <v>0</v>
      </c>
      <c r="E32" s="20">
        <f t="shared" si="6"/>
        <v>35069990</v>
      </c>
      <c r="F32" s="21">
        <f t="shared" si="6"/>
        <v>32593278</v>
      </c>
      <c r="G32" s="21">
        <f t="shared" si="6"/>
        <v>2226098</v>
      </c>
      <c r="H32" s="21">
        <f t="shared" si="6"/>
        <v>2591747</v>
      </c>
      <c r="I32" s="21">
        <f t="shared" si="6"/>
        <v>3091768</v>
      </c>
      <c r="J32" s="21">
        <f t="shared" si="6"/>
        <v>7909613</v>
      </c>
      <c r="K32" s="21">
        <f t="shared" si="6"/>
        <v>2265196</v>
      </c>
      <c r="L32" s="21">
        <f t="shared" si="6"/>
        <v>3262637</v>
      </c>
      <c r="M32" s="21">
        <f t="shared" si="6"/>
        <v>2733827</v>
      </c>
      <c r="N32" s="21">
        <f t="shared" si="6"/>
        <v>8261660</v>
      </c>
      <c r="O32" s="21">
        <f t="shared" si="6"/>
        <v>2984859</v>
      </c>
      <c r="P32" s="21">
        <f t="shared" si="6"/>
        <v>2191833</v>
      </c>
      <c r="Q32" s="21">
        <f t="shared" si="6"/>
        <v>2499455</v>
      </c>
      <c r="R32" s="21">
        <f t="shared" si="6"/>
        <v>7676147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23847420</v>
      </c>
      <c r="X32" s="21">
        <f t="shared" si="6"/>
        <v>24444972</v>
      </c>
      <c r="Y32" s="21">
        <f t="shared" si="6"/>
        <v>-597552</v>
      </c>
      <c r="Z32" s="4">
        <f>+IF(X32&lt;&gt;0,+(Y32/X32)*100,0)</f>
        <v>-2.4444781528078656</v>
      </c>
      <c r="AA32" s="19">
        <f>SUM(AA33:AA37)</f>
        <v>32593278</v>
      </c>
    </row>
    <row r="33" spans="1:27" ht="12.75">
      <c r="A33" s="5" t="s">
        <v>36</v>
      </c>
      <c r="B33" s="3"/>
      <c r="C33" s="22">
        <v>654727</v>
      </c>
      <c r="D33" s="22"/>
      <c r="E33" s="23">
        <v>6442409</v>
      </c>
      <c r="F33" s="24">
        <v>5140224</v>
      </c>
      <c r="G33" s="24">
        <v>405714</v>
      </c>
      <c r="H33" s="24">
        <v>379326</v>
      </c>
      <c r="I33" s="24">
        <v>452252</v>
      </c>
      <c r="J33" s="24">
        <v>1237292</v>
      </c>
      <c r="K33" s="24">
        <v>378686</v>
      </c>
      <c r="L33" s="24">
        <v>637778</v>
      </c>
      <c r="M33" s="24">
        <v>398692</v>
      </c>
      <c r="N33" s="24">
        <v>1415156</v>
      </c>
      <c r="O33" s="24">
        <v>374374</v>
      </c>
      <c r="P33" s="24">
        <v>380682</v>
      </c>
      <c r="Q33" s="24">
        <v>440234</v>
      </c>
      <c r="R33" s="24">
        <v>1195290</v>
      </c>
      <c r="S33" s="24"/>
      <c r="T33" s="24"/>
      <c r="U33" s="24"/>
      <c r="V33" s="24"/>
      <c r="W33" s="24">
        <v>3847738</v>
      </c>
      <c r="X33" s="24">
        <v>3855150</v>
      </c>
      <c r="Y33" s="24">
        <v>-7412</v>
      </c>
      <c r="Z33" s="6">
        <v>-0.19</v>
      </c>
      <c r="AA33" s="22">
        <v>5140224</v>
      </c>
    </row>
    <row r="34" spans="1:27" ht="12.75">
      <c r="A34" s="5" t="s">
        <v>37</v>
      </c>
      <c r="B34" s="3"/>
      <c r="C34" s="22">
        <v>554418</v>
      </c>
      <c r="D34" s="22"/>
      <c r="E34" s="23">
        <v>17094766</v>
      </c>
      <c r="F34" s="24">
        <v>16458872</v>
      </c>
      <c r="G34" s="24">
        <v>1074625</v>
      </c>
      <c r="H34" s="24">
        <v>1279741</v>
      </c>
      <c r="I34" s="24">
        <v>1154563</v>
      </c>
      <c r="J34" s="24">
        <v>3508929</v>
      </c>
      <c r="K34" s="24">
        <v>1131373</v>
      </c>
      <c r="L34" s="24">
        <v>1572858</v>
      </c>
      <c r="M34" s="24">
        <v>1585953</v>
      </c>
      <c r="N34" s="24">
        <v>4290184</v>
      </c>
      <c r="O34" s="24">
        <v>1907212</v>
      </c>
      <c r="P34" s="24">
        <v>1181362</v>
      </c>
      <c r="Q34" s="24">
        <v>1282355</v>
      </c>
      <c r="R34" s="24">
        <v>4370929</v>
      </c>
      <c r="S34" s="24"/>
      <c r="T34" s="24"/>
      <c r="U34" s="24"/>
      <c r="V34" s="24"/>
      <c r="W34" s="24">
        <v>12170042</v>
      </c>
      <c r="X34" s="24">
        <v>12344148</v>
      </c>
      <c r="Y34" s="24">
        <v>-174106</v>
      </c>
      <c r="Z34" s="6">
        <v>-1.41</v>
      </c>
      <c r="AA34" s="22">
        <v>16458872</v>
      </c>
    </row>
    <row r="35" spans="1:27" ht="12.75">
      <c r="A35" s="5" t="s">
        <v>38</v>
      </c>
      <c r="B35" s="3"/>
      <c r="C35" s="22">
        <v>1043871</v>
      </c>
      <c r="D35" s="22"/>
      <c r="E35" s="23">
        <v>7269809</v>
      </c>
      <c r="F35" s="24">
        <v>6870687</v>
      </c>
      <c r="G35" s="24">
        <v>471723</v>
      </c>
      <c r="H35" s="24">
        <v>531509</v>
      </c>
      <c r="I35" s="24">
        <v>611024</v>
      </c>
      <c r="J35" s="24">
        <v>1614256</v>
      </c>
      <c r="K35" s="24">
        <v>538903</v>
      </c>
      <c r="L35" s="24">
        <v>763147</v>
      </c>
      <c r="M35" s="24">
        <v>579710</v>
      </c>
      <c r="N35" s="24">
        <v>1881760</v>
      </c>
      <c r="O35" s="24">
        <v>540046</v>
      </c>
      <c r="P35" s="24">
        <v>517413</v>
      </c>
      <c r="Q35" s="24">
        <v>581447</v>
      </c>
      <c r="R35" s="24">
        <v>1638906</v>
      </c>
      <c r="S35" s="24"/>
      <c r="T35" s="24"/>
      <c r="U35" s="24"/>
      <c r="V35" s="24"/>
      <c r="W35" s="24">
        <v>5134922</v>
      </c>
      <c r="X35" s="24">
        <v>5153040</v>
      </c>
      <c r="Y35" s="24">
        <v>-18118</v>
      </c>
      <c r="Z35" s="6">
        <v>-0.35</v>
      </c>
      <c r="AA35" s="22">
        <v>6870687</v>
      </c>
    </row>
    <row r="36" spans="1:27" ht="12.75">
      <c r="A36" s="5" t="s">
        <v>39</v>
      </c>
      <c r="B36" s="3"/>
      <c r="C36" s="22"/>
      <c r="D36" s="22"/>
      <c r="E36" s="23">
        <v>9603</v>
      </c>
      <c r="F36" s="24">
        <v>9603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7200</v>
      </c>
      <c r="Y36" s="24">
        <v>-7200</v>
      </c>
      <c r="Z36" s="6">
        <v>-100</v>
      </c>
      <c r="AA36" s="22">
        <v>9603</v>
      </c>
    </row>
    <row r="37" spans="1:27" ht="12.75">
      <c r="A37" s="5" t="s">
        <v>40</v>
      </c>
      <c r="B37" s="3"/>
      <c r="C37" s="25">
        <v>215754</v>
      </c>
      <c r="D37" s="25"/>
      <c r="E37" s="26">
        <v>4253403</v>
      </c>
      <c r="F37" s="27">
        <v>4113892</v>
      </c>
      <c r="G37" s="27">
        <v>274036</v>
      </c>
      <c r="H37" s="27">
        <v>401171</v>
      </c>
      <c r="I37" s="27">
        <v>873929</v>
      </c>
      <c r="J37" s="27">
        <v>1549136</v>
      </c>
      <c r="K37" s="27">
        <v>216234</v>
      </c>
      <c r="L37" s="27">
        <v>288854</v>
      </c>
      <c r="M37" s="27">
        <v>169472</v>
      </c>
      <c r="N37" s="27">
        <v>674560</v>
      </c>
      <c r="O37" s="27">
        <v>163227</v>
      </c>
      <c r="P37" s="27">
        <v>112376</v>
      </c>
      <c r="Q37" s="27">
        <v>195419</v>
      </c>
      <c r="R37" s="27">
        <v>471022</v>
      </c>
      <c r="S37" s="27"/>
      <c r="T37" s="27"/>
      <c r="U37" s="27"/>
      <c r="V37" s="27"/>
      <c r="W37" s="27">
        <v>2694718</v>
      </c>
      <c r="X37" s="27">
        <v>3085434</v>
      </c>
      <c r="Y37" s="27">
        <v>-390716</v>
      </c>
      <c r="Z37" s="7">
        <v>-12.66</v>
      </c>
      <c r="AA37" s="25">
        <v>4113892</v>
      </c>
    </row>
    <row r="38" spans="1:27" ht="12.75">
      <c r="A38" s="2" t="s">
        <v>41</v>
      </c>
      <c r="B38" s="8"/>
      <c r="C38" s="19">
        <f aca="true" t="shared" si="7" ref="C38:Y38">SUM(C39:C41)</f>
        <v>2360025</v>
      </c>
      <c r="D38" s="19">
        <f>SUM(D39:D41)</f>
        <v>0</v>
      </c>
      <c r="E38" s="20">
        <f t="shared" si="7"/>
        <v>45655291</v>
      </c>
      <c r="F38" s="21">
        <f t="shared" si="7"/>
        <v>38998230</v>
      </c>
      <c r="G38" s="21">
        <f t="shared" si="7"/>
        <v>2405918</v>
      </c>
      <c r="H38" s="21">
        <f t="shared" si="7"/>
        <v>2557654</v>
      </c>
      <c r="I38" s="21">
        <f t="shared" si="7"/>
        <v>2461698</v>
      </c>
      <c r="J38" s="21">
        <f t="shared" si="7"/>
        <v>7425270</v>
      </c>
      <c r="K38" s="21">
        <f t="shared" si="7"/>
        <v>2804845</v>
      </c>
      <c r="L38" s="21">
        <f t="shared" si="7"/>
        <v>3827485</v>
      </c>
      <c r="M38" s="21">
        <f t="shared" si="7"/>
        <v>2779618</v>
      </c>
      <c r="N38" s="21">
        <f t="shared" si="7"/>
        <v>9411948</v>
      </c>
      <c r="O38" s="21">
        <f t="shared" si="7"/>
        <v>2672175</v>
      </c>
      <c r="P38" s="21">
        <f t="shared" si="7"/>
        <v>2574678</v>
      </c>
      <c r="Q38" s="21">
        <f t="shared" si="7"/>
        <v>2721831</v>
      </c>
      <c r="R38" s="21">
        <f t="shared" si="7"/>
        <v>7968684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24805902</v>
      </c>
      <c r="X38" s="21">
        <f t="shared" si="7"/>
        <v>29248695</v>
      </c>
      <c r="Y38" s="21">
        <f t="shared" si="7"/>
        <v>-4442793</v>
      </c>
      <c r="Z38" s="4">
        <f>+IF(X38&lt;&gt;0,+(Y38/X38)*100,0)</f>
        <v>-15.189713592350017</v>
      </c>
      <c r="AA38" s="19">
        <f>SUM(AA39:AA41)</f>
        <v>38998230</v>
      </c>
    </row>
    <row r="39" spans="1:27" ht="12.75">
      <c r="A39" s="5" t="s">
        <v>42</v>
      </c>
      <c r="B39" s="3"/>
      <c r="C39" s="22">
        <v>1168422</v>
      </c>
      <c r="D39" s="22"/>
      <c r="E39" s="23">
        <v>16654087</v>
      </c>
      <c r="F39" s="24">
        <v>15530873</v>
      </c>
      <c r="G39" s="24">
        <v>1166169</v>
      </c>
      <c r="H39" s="24">
        <v>1241018</v>
      </c>
      <c r="I39" s="24">
        <v>1308519</v>
      </c>
      <c r="J39" s="24">
        <v>3715706</v>
      </c>
      <c r="K39" s="24">
        <v>1302932</v>
      </c>
      <c r="L39" s="24">
        <v>1842549</v>
      </c>
      <c r="M39" s="24">
        <v>1182051</v>
      </c>
      <c r="N39" s="24">
        <v>4327532</v>
      </c>
      <c r="O39" s="24">
        <v>1256803</v>
      </c>
      <c r="P39" s="24">
        <v>1201651</v>
      </c>
      <c r="Q39" s="24">
        <v>1200296</v>
      </c>
      <c r="R39" s="24">
        <v>3658750</v>
      </c>
      <c r="S39" s="24"/>
      <c r="T39" s="24"/>
      <c r="U39" s="24"/>
      <c r="V39" s="24"/>
      <c r="W39" s="24">
        <v>11701988</v>
      </c>
      <c r="X39" s="24">
        <v>11648160</v>
      </c>
      <c r="Y39" s="24">
        <v>53828</v>
      </c>
      <c r="Z39" s="6">
        <v>0.46</v>
      </c>
      <c r="AA39" s="22">
        <v>15530873</v>
      </c>
    </row>
    <row r="40" spans="1:27" ht="12.75">
      <c r="A40" s="5" t="s">
        <v>43</v>
      </c>
      <c r="B40" s="3"/>
      <c r="C40" s="22">
        <v>1191603</v>
      </c>
      <c r="D40" s="22"/>
      <c r="E40" s="23">
        <v>29001204</v>
      </c>
      <c r="F40" s="24">
        <v>23467357</v>
      </c>
      <c r="G40" s="24">
        <v>1239749</v>
      </c>
      <c r="H40" s="24">
        <v>1316636</v>
      </c>
      <c r="I40" s="24">
        <v>1153179</v>
      </c>
      <c r="J40" s="24">
        <v>3709564</v>
      </c>
      <c r="K40" s="24">
        <v>1501913</v>
      </c>
      <c r="L40" s="24">
        <v>1984936</v>
      </c>
      <c r="M40" s="24">
        <v>1597567</v>
      </c>
      <c r="N40" s="24">
        <v>5084416</v>
      </c>
      <c r="O40" s="24">
        <v>1415372</v>
      </c>
      <c r="P40" s="24">
        <v>1373027</v>
      </c>
      <c r="Q40" s="24">
        <v>1521535</v>
      </c>
      <c r="R40" s="24">
        <v>4309934</v>
      </c>
      <c r="S40" s="24"/>
      <c r="T40" s="24"/>
      <c r="U40" s="24"/>
      <c r="V40" s="24"/>
      <c r="W40" s="24">
        <v>13103914</v>
      </c>
      <c r="X40" s="24">
        <v>17600535</v>
      </c>
      <c r="Y40" s="24">
        <v>-4496621</v>
      </c>
      <c r="Z40" s="6">
        <v>-25.55</v>
      </c>
      <c r="AA40" s="22">
        <v>23467357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18327405</v>
      </c>
      <c r="D42" s="19">
        <f>SUM(D43:D46)</f>
        <v>0</v>
      </c>
      <c r="E42" s="20">
        <f t="shared" si="8"/>
        <v>211420885</v>
      </c>
      <c r="F42" s="21">
        <f t="shared" si="8"/>
        <v>211947403</v>
      </c>
      <c r="G42" s="21">
        <f t="shared" si="8"/>
        <v>4093171</v>
      </c>
      <c r="H42" s="21">
        <f t="shared" si="8"/>
        <v>15863794</v>
      </c>
      <c r="I42" s="21">
        <f t="shared" si="8"/>
        <v>17311201</v>
      </c>
      <c r="J42" s="21">
        <f t="shared" si="8"/>
        <v>37268166</v>
      </c>
      <c r="K42" s="21">
        <f t="shared" si="8"/>
        <v>19638109</v>
      </c>
      <c r="L42" s="21">
        <f t="shared" si="8"/>
        <v>7017567</v>
      </c>
      <c r="M42" s="21">
        <f t="shared" si="8"/>
        <v>6297510</v>
      </c>
      <c r="N42" s="21">
        <f t="shared" si="8"/>
        <v>32953186</v>
      </c>
      <c r="O42" s="21">
        <f t="shared" si="8"/>
        <v>43840224</v>
      </c>
      <c r="P42" s="21">
        <f t="shared" si="8"/>
        <v>13049145</v>
      </c>
      <c r="Q42" s="21">
        <f t="shared" si="8"/>
        <v>5438123</v>
      </c>
      <c r="R42" s="21">
        <f t="shared" si="8"/>
        <v>62327492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132548844</v>
      </c>
      <c r="X42" s="21">
        <f t="shared" si="8"/>
        <v>158960538</v>
      </c>
      <c r="Y42" s="21">
        <f t="shared" si="8"/>
        <v>-26411694</v>
      </c>
      <c r="Z42" s="4">
        <f>+IF(X42&lt;&gt;0,+(Y42/X42)*100,0)</f>
        <v>-16.6152520193408</v>
      </c>
      <c r="AA42" s="19">
        <f>SUM(AA43:AA46)</f>
        <v>211947403</v>
      </c>
    </row>
    <row r="43" spans="1:27" ht="12.75">
      <c r="A43" s="5" t="s">
        <v>46</v>
      </c>
      <c r="B43" s="3"/>
      <c r="C43" s="22">
        <v>16751453</v>
      </c>
      <c r="D43" s="22"/>
      <c r="E43" s="23">
        <v>114534626</v>
      </c>
      <c r="F43" s="24">
        <v>123689039</v>
      </c>
      <c r="G43" s="24">
        <v>1349797</v>
      </c>
      <c r="H43" s="24">
        <v>12020689</v>
      </c>
      <c r="I43" s="24">
        <v>13871996</v>
      </c>
      <c r="J43" s="24">
        <v>27242482</v>
      </c>
      <c r="K43" s="24">
        <v>1599986</v>
      </c>
      <c r="L43" s="24">
        <v>1822641</v>
      </c>
      <c r="M43" s="24">
        <v>1563316</v>
      </c>
      <c r="N43" s="24">
        <v>4985943</v>
      </c>
      <c r="O43" s="24">
        <v>38616007</v>
      </c>
      <c r="P43" s="24">
        <v>8142467</v>
      </c>
      <c r="Q43" s="24">
        <v>1601227</v>
      </c>
      <c r="R43" s="24">
        <v>48359701</v>
      </c>
      <c r="S43" s="24"/>
      <c r="T43" s="24"/>
      <c r="U43" s="24"/>
      <c r="V43" s="24"/>
      <c r="W43" s="24">
        <v>80588126</v>
      </c>
      <c r="X43" s="24">
        <v>92766771</v>
      </c>
      <c r="Y43" s="24">
        <v>-12178645</v>
      </c>
      <c r="Z43" s="6">
        <v>-13.13</v>
      </c>
      <c r="AA43" s="22">
        <v>123689039</v>
      </c>
    </row>
    <row r="44" spans="1:27" ht="12.75">
      <c r="A44" s="5" t="s">
        <v>47</v>
      </c>
      <c r="B44" s="3"/>
      <c r="C44" s="22">
        <v>505463</v>
      </c>
      <c r="D44" s="22"/>
      <c r="E44" s="23">
        <v>52756274</v>
      </c>
      <c r="F44" s="24">
        <v>46855295</v>
      </c>
      <c r="G44" s="24">
        <v>1087920</v>
      </c>
      <c r="H44" s="24">
        <v>1779926</v>
      </c>
      <c r="I44" s="24">
        <v>1549104</v>
      </c>
      <c r="J44" s="24">
        <v>4416950</v>
      </c>
      <c r="K44" s="24">
        <v>15913419</v>
      </c>
      <c r="L44" s="24">
        <v>2017527</v>
      </c>
      <c r="M44" s="24">
        <v>2470572</v>
      </c>
      <c r="N44" s="24">
        <v>20401518</v>
      </c>
      <c r="O44" s="24">
        <v>2771612</v>
      </c>
      <c r="P44" s="24">
        <v>2605697</v>
      </c>
      <c r="Q44" s="24">
        <v>1791894</v>
      </c>
      <c r="R44" s="24">
        <v>7169203</v>
      </c>
      <c r="S44" s="24"/>
      <c r="T44" s="24"/>
      <c r="U44" s="24"/>
      <c r="V44" s="24"/>
      <c r="W44" s="24">
        <v>31987671</v>
      </c>
      <c r="X44" s="24">
        <v>35141454</v>
      </c>
      <c r="Y44" s="24">
        <v>-3153783</v>
      </c>
      <c r="Z44" s="6">
        <v>-8.97</v>
      </c>
      <c r="AA44" s="22">
        <v>46855295</v>
      </c>
    </row>
    <row r="45" spans="1:27" ht="12.75">
      <c r="A45" s="5" t="s">
        <v>48</v>
      </c>
      <c r="B45" s="3"/>
      <c r="C45" s="25">
        <v>480346</v>
      </c>
      <c r="D45" s="25"/>
      <c r="E45" s="26">
        <v>28194024</v>
      </c>
      <c r="F45" s="27">
        <v>24095879</v>
      </c>
      <c r="G45" s="27">
        <v>684021</v>
      </c>
      <c r="H45" s="27">
        <v>913124</v>
      </c>
      <c r="I45" s="27">
        <v>870910</v>
      </c>
      <c r="J45" s="27">
        <v>2468055</v>
      </c>
      <c r="K45" s="27">
        <v>1065926</v>
      </c>
      <c r="L45" s="27">
        <v>1598099</v>
      </c>
      <c r="M45" s="27">
        <v>893941</v>
      </c>
      <c r="N45" s="27">
        <v>3557966</v>
      </c>
      <c r="O45" s="27">
        <v>981754</v>
      </c>
      <c r="P45" s="27">
        <v>957075</v>
      </c>
      <c r="Q45" s="27">
        <v>847076</v>
      </c>
      <c r="R45" s="27">
        <v>2785905</v>
      </c>
      <c r="S45" s="27"/>
      <c r="T45" s="27"/>
      <c r="U45" s="27"/>
      <c r="V45" s="27"/>
      <c r="W45" s="27">
        <v>8811926</v>
      </c>
      <c r="X45" s="27">
        <v>18071910</v>
      </c>
      <c r="Y45" s="27">
        <v>-9259984</v>
      </c>
      <c r="Z45" s="7">
        <v>-51.24</v>
      </c>
      <c r="AA45" s="25">
        <v>24095879</v>
      </c>
    </row>
    <row r="46" spans="1:27" ht="12.75">
      <c r="A46" s="5" t="s">
        <v>49</v>
      </c>
      <c r="B46" s="3"/>
      <c r="C46" s="22">
        <v>590143</v>
      </c>
      <c r="D46" s="22"/>
      <c r="E46" s="23">
        <v>15935961</v>
      </c>
      <c r="F46" s="24">
        <v>17307190</v>
      </c>
      <c r="G46" s="24">
        <v>971433</v>
      </c>
      <c r="H46" s="24">
        <v>1150055</v>
      </c>
      <c r="I46" s="24">
        <v>1019191</v>
      </c>
      <c r="J46" s="24">
        <v>3140679</v>
      </c>
      <c r="K46" s="24">
        <v>1058778</v>
      </c>
      <c r="L46" s="24">
        <v>1579300</v>
      </c>
      <c r="M46" s="24">
        <v>1369681</v>
      </c>
      <c r="N46" s="24">
        <v>4007759</v>
      </c>
      <c r="O46" s="24">
        <v>1470851</v>
      </c>
      <c r="P46" s="24">
        <v>1343906</v>
      </c>
      <c r="Q46" s="24">
        <v>1197926</v>
      </c>
      <c r="R46" s="24">
        <v>4012683</v>
      </c>
      <c r="S46" s="24"/>
      <c r="T46" s="24"/>
      <c r="U46" s="24"/>
      <c r="V46" s="24"/>
      <c r="W46" s="24">
        <v>11161121</v>
      </c>
      <c r="X46" s="24">
        <v>12980403</v>
      </c>
      <c r="Y46" s="24">
        <v>-1819282</v>
      </c>
      <c r="Z46" s="6">
        <v>-14.02</v>
      </c>
      <c r="AA46" s="22">
        <v>17307190</v>
      </c>
    </row>
    <row r="47" spans="1:27" ht="12.75">
      <c r="A47" s="2" t="s">
        <v>50</v>
      </c>
      <c r="B47" s="8" t="s">
        <v>51</v>
      </c>
      <c r="C47" s="19">
        <v>422319</v>
      </c>
      <c r="D47" s="19"/>
      <c r="E47" s="20">
        <v>1850402</v>
      </c>
      <c r="F47" s="21">
        <v>1892906</v>
      </c>
      <c r="G47" s="21">
        <v>69568</v>
      </c>
      <c r="H47" s="21">
        <v>85092</v>
      </c>
      <c r="I47" s="21">
        <v>78439</v>
      </c>
      <c r="J47" s="21">
        <v>233099</v>
      </c>
      <c r="K47" s="21">
        <v>69714</v>
      </c>
      <c r="L47" s="21">
        <v>86414</v>
      </c>
      <c r="M47" s="21">
        <v>99327</v>
      </c>
      <c r="N47" s="21">
        <v>255455</v>
      </c>
      <c r="O47" s="21">
        <v>477383</v>
      </c>
      <c r="P47" s="21">
        <v>67094</v>
      </c>
      <c r="Q47" s="21">
        <v>135796</v>
      </c>
      <c r="R47" s="21">
        <v>680273</v>
      </c>
      <c r="S47" s="21"/>
      <c r="T47" s="21"/>
      <c r="U47" s="21"/>
      <c r="V47" s="21"/>
      <c r="W47" s="21">
        <v>1168827</v>
      </c>
      <c r="X47" s="21">
        <v>1419678</v>
      </c>
      <c r="Y47" s="21">
        <v>-250851</v>
      </c>
      <c r="Z47" s="4">
        <v>-17.67</v>
      </c>
      <c r="AA47" s="19">
        <v>1892906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120023191</v>
      </c>
      <c r="D48" s="40">
        <f>+D28+D32+D38+D42+D47</f>
        <v>0</v>
      </c>
      <c r="E48" s="41">
        <f t="shared" si="9"/>
        <v>392658856</v>
      </c>
      <c r="F48" s="42">
        <f t="shared" si="9"/>
        <v>398347953</v>
      </c>
      <c r="G48" s="42">
        <f t="shared" si="9"/>
        <v>16772643</v>
      </c>
      <c r="H48" s="42">
        <f t="shared" si="9"/>
        <v>30918777</v>
      </c>
      <c r="I48" s="42">
        <f t="shared" si="9"/>
        <v>32637393</v>
      </c>
      <c r="J48" s="42">
        <f t="shared" si="9"/>
        <v>80328813</v>
      </c>
      <c r="K48" s="42">
        <f t="shared" si="9"/>
        <v>34835460</v>
      </c>
      <c r="L48" s="42">
        <f t="shared" si="9"/>
        <v>25148054</v>
      </c>
      <c r="M48" s="42">
        <f t="shared" si="9"/>
        <v>34374867</v>
      </c>
      <c r="N48" s="42">
        <f t="shared" si="9"/>
        <v>94358381</v>
      </c>
      <c r="O48" s="42">
        <f t="shared" si="9"/>
        <v>65968859</v>
      </c>
      <c r="P48" s="42">
        <f t="shared" si="9"/>
        <v>25943628</v>
      </c>
      <c r="Q48" s="42">
        <f t="shared" si="9"/>
        <v>19867627</v>
      </c>
      <c r="R48" s="42">
        <f t="shared" si="9"/>
        <v>111780114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286467308</v>
      </c>
      <c r="X48" s="42">
        <f t="shared" si="9"/>
        <v>298760976</v>
      </c>
      <c r="Y48" s="42">
        <f t="shared" si="9"/>
        <v>-12293668</v>
      </c>
      <c r="Z48" s="43">
        <f>+IF(X48&lt;&gt;0,+(Y48/X48)*100,0)</f>
        <v>-4.1148841339974735</v>
      </c>
      <c r="AA48" s="40">
        <f>+AA28+AA32+AA38+AA42+AA47</f>
        <v>398347953</v>
      </c>
    </row>
    <row r="49" spans="1:27" ht="12.75">
      <c r="A49" s="14" t="s">
        <v>96</v>
      </c>
      <c r="B49" s="15"/>
      <c r="C49" s="44">
        <f aca="true" t="shared" si="10" ref="C49:Y49">+C25-C48</f>
        <v>-121191457</v>
      </c>
      <c r="D49" s="44">
        <f>+D25-D48</f>
        <v>0</v>
      </c>
      <c r="E49" s="45">
        <f t="shared" si="10"/>
        <v>552473</v>
      </c>
      <c r="F49" s="46">
        <f t="shared" si="10"/>
        <v>68768049</v>
      </c>
      <c r="G49" s="46">
        <f t="shared" si="10"/>
        <v>93027372</v>
      </c>
      <c r="H49" s="46">
        <f t="shared" si="10"/>
        <v>-4654087</v>
      </c>
      <c r="I49" s="46">
        <f t="shared" si="10"/>
        <v>-13810916</v>
      </c>
      <c r="J49" s="46">
        <f t="shared" si="10"/>
        <v>74562369</v>
      </c>
      <c r="K49" s="46">
        <f t="shared" si="10"/>
        <v>-20043526</v>
      </c>
      <c r="L49" s="46">
        <f t="shared" si="10"/>
        <v>-4027489</v>
      </c>
      <c r="M49" s="46">
        <f t="shared" si="10"/>
        <v>19518361</v>
      </c>
      <c r="N49" s="46">
        <f t="shared" si="10"/>
        <v>-4552654</v>
      </c>
      <c r="O49" s="46">
        <f t="shared" si="10"/>
        <v>-49657904</v>
      </c>
      <c r="P49" s="46">
        <f t="shared" si="10"/>
        <v>-8183053</v>
      </c>
      <c r="Q49" s="46">
        <f t="shared" si="10"/>
        <v>31806961</v>
      </c>
      <c r="R49" s="46">
        <f t="shared" si="10"/>
        <v>-26033996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43975719</v>
      </c>
      <c r="X49" s="46">
        <f>IF(F25=F48,0,X25-X48)</f>
        <v>51576030</v>
      </c>
      <c r="Y49" s="46">
        <f t="shared" si="10"/>
        <v>-7600311</v>
      </c>
      <c r="Z49" s="47">
        <f>+IF(X49&lt;&gt;0,+(Y49/X49)*100,0)</f>
        <v>-14.736130330310418</v>
      </c>
      <c r="AA49" s="44">
        <f>+AA25-AA48</f>
        <v>68768049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94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1080373171</v>
      </c>
      <c r="D5" s="19">
        <f>SUM(D6:D8)</f>
        <v>0</v>
      </c>
      <c r="E5" s="20">
        <f t="shared" si="0"/>
        <v>695558743</v>
      </c>
      <c r="F5" s="21">
        <f t="shared" si="0"/>
        <v>696308273</v>
      </c>
      <c r="G5" s="21">
        <f t="shared" si="0"/>
        <v>234404132</v>
      </c>
      <c r="H5" s="21">
        <f t="shared" si="0"/>
        <v>5149453</v>
      </c>
      <c r="I5" s="21">
        <f t="shared" si="0"/>
        <v>3573265</v>
      </c>
      <c r="J5" s="21">
        <f t="shared" si="0"/>
        <v>243126850</v>
      </c>
      <c r="K5" s="21">
        <f t="shared" si="0"/>
        <v>3802895</v>
      </c>
      <c r="L5" s="21">
        <f t="shared" si="0"/>
        <v>3199053</v>
      </c>
      <c r="M5" s="21">
        <f t="shared" si="0"/>
        <v>189218666</v>
      </c>
      <c r="N5" s="21">
        <f t="shared" si="0"/>
        <v>196220614</v>
      </c>
      <c r="O5" s="21">
        <f t="shared" si="0"/>
        <v>3947761</v>
      </c>
      <c r="P5" s="21">
        <f t="shared" si="0"/>
        <v>3769004</v>
      </c>
      <c r="Q5" s="21">
        <f t="shared" si="0"/>
        <v>142758481</v>
      </c>
      <c r="R5" s="21">
        <f t="shared" si="0"/>
        <v>150475246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589822710</v>
      </c>
      <c r="X5" s="21">
        <f t="shared" si="0"/>
        <v>521856443</v>
      </c>
      <c r="Y5" s="21">
        <f t="shared" si="0"/>
        <v>67966267</v>
      </c>
      <c r="Z5" s="4">
        <f>+IF(X5&lt;&gt;0,+(Y5/X5)*100,0)</f>
        <v>13.023939420826505</v>
      </c>
      <c r="AA5" s="19">
        <f>SUM(AA6:AA8)</f>
        <v>696308273</v>
      </c>
    </row>
    <row r="6" spans="1:27" ht="12.75">
      <c r="A6" s="5" t="s">
        <v>32</v>
      </c>
      <c r="B6" s="3"/>
      <c r="C6" s="22"/>
      <c r="D6" s="22"/>
      <c r="E6" s="23">
        <v>9174000</v>
      </c>
      <c r="F6" s="24">
        <v>9662648</v>
      </c>
      <c r="G6" s="24"/>
      <c r="H6" s="24">
        <v>1054955</v>
      </c>
      <c r="I6" s="24">
        <v>992383</v>
      </c>
      <c r="J6" s="24">
        <v>2047338</v>
      </c>
      <c r="K6" s="24">
        <v>916537</v>
      </c>
      <c r="L6" s="24">
        <v>908699</v>
      </c>
      <c r="M6" s="24">
        <v>893008</v>
      </c>
      <c r="N6" s="24">
        <v>2718244</v>
      </c>
      <c r="O6" s="24">
        <v>888422</v>
      </c>
      <c r="P6" s="24">
        <v>888422</v>
      </c>
      <c r="Q6" s="24">
        <v>700669</v>
      </c>
      <c r="R6" s="24">
        <v>2477513</v>
      </c>
      <c r="S6" s="24"/>
      <c r="T6" s="24"/>
      <c r="U6" s="24"/>
      <c r="V6" s="24"/>
      <c r="W6" s="24">
        <v>7243095</v>
      </c>
      <c r="X6" s="24">
        <v>7002662</v>
      </c>
      <c r="Y6" s="24">
        <v>240433</v>
      </c>
      <c r="Z6" s="6">
        <v>3.43</v>
      </c>
      <c r="AA6" s="22">
        <v>9662648</v>
      </c>
    </row>
    <row r="7" spans="1:27" ht="12.75">
      <c r="A7" s="5" t="s">
        <v>33</v>
      </c>
      <c r="B7" s="3"/>
      <c r="C7" s="25">
        <v>1080373171</v>
      </c>
      <c r="D7" s="25"/>
      <c r="E7" s="26">
        <v>686384743</v>
      </c>
      <c r="F7" s="27">
        <v>686645625</v>
      </c>
      <c r="G7" s="27">
        <v>234404132</v>
      </c>
      <c r="H7" s="27">
        <v>4094498</v>
      </c>
      <c r="I7" s="27">
        <v>2580882</v>
      </c>
      <c r="J7" s="27">
        <v>241079512</v>
      </c>
      <c r="K7" s="27">
        <v>2886358</v>
      </c>
      <c r="L7" s="27">
        <v>2290354</v>
      </c>
      <c r="M7" s="27">
        <v>188325658</v>
      </c>
      <c r="N7" s="27">
        <v>193502370</v>
      </c>
      <c r="O7" s="27">
        <v>3059339</v>
      </c>
      <c r="P7" s="27">
        <v>2880582</v>
      </c>
      <c r="Q7" s="27">
        <v>142057812</v>
      </c>
      <c r="R7" s="27">
        <v>147997733</v>
      </c>
      <c r="S7" s="27"/>
      <c r="T7" s="27"/>
      <c r="U7" s="27"/>
      <c r="V7" s="27"/>
      <c r="W7" s="27">
        <v>582579615</v>
      </c>
      <c r="X7" s="27">
        <v>514853781</v>
      </c>
      <c r="Y7" s="27">
        <v>67725834</v>
      </c>
      <c r="Z7" s="7">
        <v>13.15</v>
      </c>
      <c r="AA7" s="25">
        <v>686645625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86988</v>
      </c>
      <c r="F9" s="21">
        <f t="shared" si="1"/>
        <v>20179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48539</v>
      </c>
      <c r="Y9" s="21">
        <f t="shared" si="1"/>
        <v>-48539</v>
      </c>
      <c r="Z9" s="4">
        <f>+IF(X9&lt;&gt;0,+(Y9/X9)*100,0)</f>
        <v>-100</v>
      </c>
      <c r="AA9" s="19">
        <f>SUM(AA10:AA14)</f>
        <v>20179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>
        <v>86988</v>
      </c>
      <c r="F12" s="24">
        <v>20179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48539</v>
      </c>
      <c r="Y12" s="24">
        <v>-48539</v>
      </c>
      <c r="Z12" s="6">
        <v>-100</v>
      </c>
      <c r="AA12" s="22">
        <v>20179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2426000</v>
      </c>
      <c r="F15" s="21">
        <f t="shared" si="2"/>
        <v>2426000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1029236</v>
      </c>
      <c r="N15" s="21">
        <f t="shared" si="2"/>
        <v>1029236</v>
      </c>
      <c r="O15" s="21">
        <f t="shared" si="2"/>
        <v>541651</v>
      </c>
      <c r="P15" s="21">
        <f t="shared" si="2"/>
        <v>0</v>
      </c>
      <c r="Q15" s="21">
        <f t="shared" si="2"/>
        <v>81248</v>
      </c>
      <c r="R15" s="21">
        <f t="shared" si="2"/>
        <v>622899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1652135</v>
      </c>
      <c r="X15" s="21">
        <f t="shared" si="2"/>
        <v>1819503</v>
      </c>
      <c r="Y15" s="21">
        <f t="shared" si="2"/>
        <v>-167368</v>
      </c>
      <c r="Z15" s="4">
        <f>+IF(X15&lt;&gt;0,+(Y15/X15)*100,0)</f>
        <v>-9.198555869377516</v>
      </c>
      <c r="AA15" s="19">
        <f>SUM(AA16:AA18)</f>
        <v>2426000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>
        <v>2426000</v>
      </c>
      <c r="F17" s="24">
        <v>2426000</v>
      </c>
      <c r="G17" s="24"/>
      <c r="H17" s="24"/>
      <c r="I17" s="24"/>
      <c r="J17" s="24"/>
      <c r="K17" s="24"/>
      <c r="L17" s="24"/>
      <c r="M17" s="24">
        <v>1029236</v>
      </c>
      <c r="N17" s="24">
        <v>1029236</v>
      </c>
      <c r="O17" s="24">
        <v>541651</v>
      </c>
      <c r="P17" s="24"/>
      <c r="Q17" s="24">
        <v>81248</v>
      </c>
      <c r="R17" s="24">
        <v>622899</v>
      </c>
      <c r="S17" s="24"/>
      <c r="T17" s="24"/>
      <c r="U17" s="24"/>
      <c r="V17" s="24"/>
      <c r="W17" s="24">
        <v>1652135</v>
      </c>
      <c r="X17" s="24">
        <v>1819503</v>
      </c>
      <c r="Y17" s="24">
        <v>-167368</v>
      </c>
      <c r="Z17" s="6">
        <v>-9.2</v>
      </c>
      <c r="AA17" s="22">
        <v>2426000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34767150</v>
      </c>
      <c r="D19" s="19">
        <f>SUM(D20:D23)</f>
        <v>0</v>
      </c>
      <c r="E19" s="20">
        <f t="shared" si="3"/>
        <v>621150276</v>
      </c>
      <c r="F19" s="21">
        <f t="shared" si="3"/>
        <v>601796203</v>
      </c>
      <c r="G19" s="21">
        <f t="shared" si="3"/>
        <v>4166161</v>
      </c>
      <c r="H19" s="21">
        <f t="shared" si="3"/>
        <v>8633418</v>
      </c>
      <c r="I19" s="21">
        <f t="shared" si="3"/>
        <v>39719010</v>
      </c>
      <c r="J19" s="21">
        <f t="shared" si="3"/>
        <v>52518589</v>
      </c>
      <c r="K19" s="21">
        <f t="shared" si="3"/>
        <v>70117881</v>
      </c>
      <c r="L19" s="21">
        <f t="shared" si="3"/>
        <v>33281115</v>
      </c>
      <c r="M19" s="21">
        <f t="shared" si="3"/>
        <v>28791335</v>
      </c>
      <c r="N19" s="21">
        <f t="shared" si="3"/>
        <v>132190331</v>
      </c>
      <c r="O19" s="21">
        <f t="shared" si="3"/>
        <v>55960421</v>
      </c>
      <c r="P19" s="21">
        <f t="shared" si="3"/>
        <v>21344117</v>
      </c>
      <c r="Q19" s="21">
        <f t="shared" si="3"/>
        <v>63935386</v>
      </c>
      <c r="R19" s="21">
        <f t="shared" si="3"/>
        <v>141239924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325948844</v>
      </c>
      <c r="X19" s="21">
        <f t="shared" si="3"/>
        <v>461024180</v>
      </c>
      <c r="Y19" s="21">
        <f t="shared" si="3"/>
        <v>-135075336</v>
      </c>
      <c r="Z19" s="4">
        <f>+IF(X19&lt;&gt;0,+(Y19/X19)*100,0)</f>
        <v>-29.298969958582216</v>
      </c>
      <c r="AA19" s="19">
        <f>SUM(AA20:AA23)</f>
        <v>601796203</v>
      </c>
    </row>
    <row r="20" spans="1:27" ht="12.75">
      <c r="A20" s="5" t="s">
        <v>46</v>
      </c>
      <c r="B20" s="3"/>
      <c r="C20" s="22"/>
      <c r="D20" s="22"/>
      <c r="E20" s="23">
        <v>6000000</v>
      </c>
      <c r="F20" s="24">
        <v>6000000</v>
      </c>
      <c r="G20" s="24"/>
      <c r="H20" s="24"/>
      <c r="I20" s="24"/>
      <c r="J20" s="24"/>
      <c r="K20" s="24"/>
      <c r="L20" s="24">
        <v>495000</v>
      </c>
      <c r="M20" s="24"/>
      <c r="N20" s="24">
        <v>495000</v>
      </c>
      <c r="O20" s="24"/>
      <c r="P20" s="24">
        <v>978599</v>
      </c>
      <c r="Q20" s="24"/>
      <c r="R20" s="24">
        <v>978599</v>
      </c>
      <c r="S20" s="24"/>
      <c r="T20" s="24"/>
      <c r="U20" s="24"/>
      <c r="V20" s="24"/>
      <c r="W20" s="24">
        <v>1473599</v>
      </c>
      <c r="X20" s="24">
        <v>4500000</v>
      </c>
      <c r="Y20" s="24">
        <v>-3026401</v>
      </c>
      <c r="Z20" s="6">
        <v>-67.25</v>
      </c>
      <c r="AA20" s="22">
        <v>6000000</v>
      </c>
    </row>
    <row r="21" spans="1:27" ht="12.75">
      <c r="A21" s="5" t="s">
        <v>47</v>
      </c>
      <c r="B21" s="3"/>
      <c r="C21" s="22">
        <v>32203087</v>
      </c>
      <c r="D21" s="22"/>
      <c r="E21" s="23">
        <v>609732673</v>
      </c>
      <c r="F21" s="24">
        <v>590447813</v>
      </c>
      <c r="G21" s="24">
        <v>3827552</v>
      </c>
      <c r="H21" s="24">
        <v>8309939</v>
      </c>
      <c r="I21" s="24">
        <v>39386800</v>
      </c>
      <c r="J21" s="24">
        <v>51524291</v>
      </c>
      <c r="K21" s="24">
        <v>69779454</v>
      </c>
      <c r="L21" s="24">
        <v>32497100</v>
      </c>
      <c r="M21" s="24">
        <v>28457727</v>
      </c>
      <c r="N21" s="24">
        <v>130734281</v>
      </c>
      <c r="O21" s="24">
        <v>55621068</v>
      </c>
      <c r="P21" s="24">
        <v>20026985</v>
      </c>
      <c r="Q21" s="24">
        <v>63588363</v>
      </c>
      <c r="R21" s="24">
        <v>139236416</v>
      </c>
      <c r="S21" s="24"/>
      <c r="T21" s="24"/>
      <c r="U21" s="24"/>
      <c r="V21" s="24"/>
      <c r="W21" s="24">
        <v>321494988</v>
      </c>
      <c r="X21" s="24">
        <v>452478280</v>
      </c>
      <c r="Y21" s="24">
        <v>-130983292</v>
      </c>
      <c r="Z21" s="6">
        <v>-28.95</v>
      </c>
      <c r="AA21" s="22">
        <v>590447813</v>
      </c>
    </row>
    <row r="22" spans="1:27" ht="12.75">
      <c r="A22" s="5" t="s">
        <v>48</v>
      </c>
      <c r="B22" s="3"/>
      <c r="C22" s="25">
        <v>2564063</v>
      </c>
      <c r="D22" s="25"/>
      <c r="E22" s="26">
        <v>5417603</v>
      </c>
      <c r="F22" s="27">
        <v>5348390</v>
      </c>
      <c r="G22" s="27">
        <v>338609</v>
      </c>
      <c r="H22" s="27">
        <v>323479</v>
      </c>
      <c r="I22" s="27">
        <v>332210</v>
      </c>
      <c r="J22" s="27">
        <v>994298</v>
      </c>
      <c r="K22" s="27">
        <v>338427</v>
      </c>
      <c r="L22" s="27">
        <v>289015</v>
      </c>
      <c r="M22" s="27">
        <v>333608</v>
      </c>
      <c r="N22" s="27">
        <v>961050</v>
      </c>
      <c r="O22" s="27">
        <v>339353</v>
      </c>
      <c r="P22" s="27">
        <v>338533</v>
      </c>
      <c r="Q22" s="27">
        <v>347023</v>
      </c>
      <c r="R22" s="27">
        <v>1024909</v>
      </c>
      <c r="S22" s="27"/>
      <c r="T22" s="27"/>
      <c r="U22" s="27"/>
      <c r="V22" s="27"/>
      <c r="W22" s="27">
        <v>2980257</v>
      </c>
      <c r="X22" s="27">
        <v>4045900</v>
      </c>
      <c r="Y22" s="27">
        <v>-1065643</v>
      </c>
      <c r="Z22" s="7">
        <v>-26.34</v>
      </c>
      <c r="AA22" s="25">
        <v>5348390</v>
      </c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1115140321</v>
      </c>
      <c r="D25" s="40">
        <f>+D5+D9+D15+D19+D24</f>
        <v>0</v>
      </c>
      <c r="E25" s="41">
        <f t="shared" si="4"/>
        <v>1319222007</v>
      </c>
      <c r="F25" s="42">
        <f t="shared" si="4"/>
        <v>1300550655</v>
      </c>
      <c r="G25" s="42">
        <f t="shared" si="4"/>
        <v>238570293</v>
      </c>
      <c r="H25" s="42">
        <f t="shared" si="4"/>
        <v>13782871</v>
      </c>
      <c r="I25" s="42">
        <f t="shared" si="4"/>
        <v>43292275</v>
      </c>
      <c r="J25" s="42">
        <f t="shared" si="4"/>
        <v>295645439</v>
      </c>
      <c r="K25" s="42">
        <f t="shared" si="4"/>
        <v>73920776</v>
      </c>
      <c r="L25" s="42">
        <f t="shared" si="4"/>
        <v>36480168</v>
      </c>
      <c r="M25" s="42">
        <f t="shared" si="4"/>
        <v>219039237</v>
      </c>
      <c r="N25" s="42">
        <f t="shared" si="4"/>
        <v>329440181</v>
      </c>
      <c r="O25" s="42">
        <f t="shared" si="4"/>
        <v>60449833</v>
      </c>
      <c r="P25" s="42">
        <f t="shared" si="4"/>
        <v>25113121</v>
      </c>
      <c r="Q25" s="42">
        <f t="shared" si="4"/>
        <v>206775115</v>
      </c>
      <c r="R25" s="42">
        <f t="shared" si="4"/>
        <v>292338069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917423689</v>
      </c>
      <c r="X25" s="42">
        <f t="shared" si="4"/>
        <v>984748665</v>
      </c>
      <c r="Y25" s="42">
        <f t="shared" si="4"/>
        <v>-67324976</v>
      </c>
      <c r="Z25" s="43">
        <f>+IF(X25&lt;&gt;0,+(Y25/X25)*100,0)</f>
        <v>-6.83676743039809</v>
      </c>
      <c r="AA25" s="40">
        <f>+AA5+AA9+AA15+AA19+AA24</f>
        <v>1300550655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297204075</v>
      </c>
      <c r="D28" s="19">
        <f>SUM(D29:D31)</f>
        <v>0</v>
      </c>
      <c r="E28" s="20">
        <f t="shared" si="5"/>
        <v>410417585</v>
      </c>
      <c r="F28" s="21">
        <f t="shared" si="5"/>
        <v>327856479</v>
      </c>
      <c r="G28" s="21">
        <f t="shared" si="5"/>
        <v>6373324</v>
      </c>
      <c r="H28" s="21">
        <f t="shared" si="5"/>
        <v>9163113</v>
      </c>
      <c r="I28" s="21">
        <f t="shared" si="5"/>
        <v>19284251</v>
      </c>
      <c r="J28" s="21">
        <f t="shared" si="5"/>
        <v>34820688</v>
      </c>
      <c r="K28" s="21">
        <f t="shared" si="5"/>
        <v>38190453</v>
      </c>
      <c r="L28" s="21">
        <f t="shared" si="5"/>
        <v>20433813</v>
      </c>
      <c r="M28" s="21">
        <f t="shared" si="5"/>
        <v>9351168</v>
      </c>
      <c r="N28" s="21">
        <f t="shared" si="5"/>
        <v>67975434</v>
      </c>
      <c r="O28" s="21">
        <f t="shared" si="5"/>
        <v>31029209</v>
      </c>
      <c r="P28" s="21">
        <f t="shared" si="5"/>
        <v>17576157</v>
      </c>
      <c r="Q28" s="21">
        <f t="shared" si="5"/>
        <v>13212308</v>
      </c>
      <c r="R28" s="21">
        <f t="shared" si="5"/>
        <v>61817674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164613796</v>
      </c>
      <c r="X28" s="21">
        <f t="shared" si="5"/>
        <v>287254203</v>
      </c>
      <c r="Y28" s="21">
        <f t="shared" si="5"/>
        <v>-122640407</v>
      </c>
      <c r="Z28" s="4">
        <f>+IF(X28&lt;&gt;0,+(Y28/X28)*100,0)</f>
        <v>-42.69403396684155</v>
      </c>
      <c r="AA28" s="19">
        <f>SUM(AA29:AA31)</f>
        <v>327856479</v>
      </c>
    </row>
    <row r="29" spans="1:27" ht="12.75">
      <c r="A29" s="5" t="s">
        <v>32</v>
      </c>
      <c r="B29" s="3"/>
      <c r="C29" s="22">
        <v>47182468</v>
      </c>
      <c r="D29" s="22"/>
      <c r="E29" s="23">
        <v>87316352</v>
      </c>
      <c r="F29" s="24">
        <v>88465854</v>
      </c>
      <c r="G29" s="24">
        <v>2899391</v>
      </c>
      <c r="H29" s="24">
        <v>2895050</v>
      </c>
      <c r="I29" s="24">
        <v>3499486</v>
      </c>
      <c r="J29" s="24">
        <v>9293927</v>
      </c>
      <c r="K29" s="24">
        <v>11222145</v>
      </c>
      <c r="L29" s="24">
        <v>4104015</v>
      </c>
      <c r="M29" s="24">
        <v>361756</v>
      </c>
      <c r="N29" s="24">
        <v>15687916</v>
      </c>
      <c r="O29" s="24">
        <v>10002107</v>
      </c>
      <c r="P29" s="24">
        <v>4599115</v>
      </c>
      <c r="Q29" s="24">
        <v>4451511</v>
      </c>
      <c r="R29" s="24">
        <v>19052733</v>
      </c>
      <c r="S29" s="24"/>
      <c r="T29" s="24"/>
      <c r="U29" s="24"/>
      <c r="V29" s="24"/>
      <c r="W29" s="24">
        <v>44034576</v>
      </c>
      <c r="X29" s="24">
        <v>65882126</v>
      </c>
      <c r="Y29" s="24">
        <v>-21847550</v>
      </c>
      <c r="Z29" s="6">
        <v>-33.16</v>
      </c>
      <c r="AA29" s="22">
        <v>88465854</v>
      </c>
    </row>
    <row r="30" spans="1:27" ht="12.75">
      <c r="A30" s="5" t="s">
        <v>33</v>
      </c>
      <c r="B30" s="3"/>
      <c r="C30" s="25">
        <v>238895083</v>
      </c>
      <c r="D30" s="25"/>
      <c r="E30" s="26">
        <v>314431233</v>
      </c>
      <c r="F30" s="27">
        <v>230070625</v>
      </c>
      <c r="G30" s="27">
        <v>3440723</v>
      </c>
      <c r="H30" s="27">
        <v>6268063</v>
      </c>
      <c r="I30" s="27">
        <v>14627231</v>
      </c>
      <c r="J30" s="27">
        <v>24336017</v>
      </c>
      <c r="K30" s="27">
        <v>24895437</v>
      </c>
      <c r="L30" s="27">
        <v>14349162</v>
      </c>
      <c r="M30" s="27">
        <v>7030837</v>
      </c>
      <c r="N30" s="27">
        <v>46275436</v>
      </c>
      <c r="O30" s="27">
        <v>19937583</v>
      </c>
      <c r="P30" s="27">
        <v>12604317</v>
      </c>
      <c r="Q30" s="27">
        <v>8316126</v>
      </c>
      <c r="R30" s="27">
        <v>40858026</v>
      </c>
      <c r="S30" s="27"/>
      <c r="T30" s="27"/>
      <c r="U30" s="27"/>
      <c r="V30" s="27"/>
      <c r="W30" s="27">
        <v>111469479</v>
      </c>
      <c r="X30" s="27">
        <v>214707077</v>
      </c>
      <c r="Y30" s="27">
        <v>-103237598</v>
      </c>
      <c r="Z30" s="7">
        <v>-48.08</v>
      </c>
      <c r="AA30" s="25">
        <v>230070625</v>
      </c>
    </row>
    <row r="31" spans="1:27" ht="12.75">
      <c r="A31" s="5" t="s">
        <v>34</v>
      </c>
      <c r="B31" s="3"/>
      <c r="C31" s="22">
        <v>11126524</v>
      </c>
      <c r="D31" s="22"/>
      <c r="E31" s="23">
        <v>8670000</v>
      </c>
      <c r="F31" s="24">
        <v>9320000</v>
      </c>
      <c r="G31" s="24">
        <v>33210</v>
      </c>
      <c r="H31" s="24"/>
      <c r="I31" s="24">
        <v>1157534</v>
      </c>
      <c r="J31" s="24">
        <v>1190744</v>
      </c>
      <c r="K31" s="24">
        <v>2072871</v>
      </c>
      <c r="L31" s="24">
        <v>1980636</v>
      </c>
      <c r="M31" s="24">
        <v>1958575</v>
      </c>
      <c r="N31" s="24">
        <v>6012082</v>
      </c>
      <c r="O31" s="24">
        <v>1089519</v>
      </c>
      <c r="P31" s="24">
        <v>372725</v>
      </c>
      <c r="Q31" s="24">
        <v>444671</v>
      </c>
      <c r="R31" s="24">
        <v>1906915</v>
      </c>
      <c r="S31" s="24"/>
      <c r="T31" s="24"/>
      <c r="U31" s="24"/>
      <c r="V31" s="24"/>
      <c r="W31" s="24">
        <v>9109741</v>
      </c>
      <c r="X31" s="24">
        <v>6665000</v>
      </c>
      <c r="Y31" s="24">
        <v>2444741</v>
      </c>
      <c r="Z31" s="6">
        <v>36.68</v>
      </c>
      <c r="AA31" s="22">
        <v>9320000</v>
      </c>
    </row>
    <row r="32" spans="1:27" ht="12.75">
      <c r="A32" s="2" t="s">
        <v>35</v>
      </c>
      <c r="B32" s="3"/>
      <c r="C32" s="19">
        <f aca="true" t="shared" si="6" ref="C32:Y32">SUM(C33:C37)</f>
        <v>67194696</v>
      </c>
      <c r="D32" s="19">
        <f>SUM(D33:D37)</f>
        <v>0</v>
      </c>
      <c r="E32" s="20">
        <f t="shared" si="6"/>
        <v>71462442</v>
      </c>
      <c r="F32" s="21">
        <f t="shared" si="6"/>
        <v>74888004</v>
      </c>
      <c r="G32" s="21">
        <f t="shared" si="6"/>
        <v>19442</v>
      </c>
      <c r="H32" s="21">
        <f t="shared" si="6"/>
        <v>2756288</v>
      </c>
      <c r="I32" s="21">
        <f t="shared" si="6"/>
        <v>6002778</v>
      </c>
      <c r="J32" s="21">
        <f t="shared" si="6"/>
        <v>8778508</v>
      </c>
      <c r="K32" s="21">
        <f t="shared" si="6"/>
        <v>14289798</v>
      </c>
      <c r="L32" s="21">
        <f t="shared" si="6"/>
        <v>5341971</v>
      </c>
      <c r="M32" s="21">
        <f t="shared" si="6"/>
        <v>45172</v>
      </c>
      <c r="N32" s="21">
        <f t="shared" si="6"/>
        <v>19676941</v>
      </c>
      <c r="O32" s="21">
        <f t="shared" si="6"/>
        <v>10480233</v>
      </c>
      <c r="P32" s="21">
        <f t="shared" si="6"/>
        <v>5571625</v>
      </c>
      <c r="Q32" s="21">
        <f t="shared" si="6"/>
        <v>1503591</v>
      </c>
      <c r="R32" s="21">
        <f t="shared" si="6"/>
        <v>17555449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46010898</v>
      </c>
      <c r="X32" s="21">
        <f t="shared" si="6"/>
        <v>54449467</v>
      </c>
      <c r="Y32" s="21">
        <f t="shared" si="6"/>
        <v>-8438569</v>
      </c>
      <c r="Z32" s="4">
        <f>+IF(X32&lt;&gt;0,+(Y32/X32)*100,0)</f>
        <v>-15.497982744257166</v>
      </c>
      <c r="AA32" s="19">
        <f>SUM(AA33:AA37)</f>
        <v>74888004</v>
      </c>
    </row>
    <row r="33" spans="1:27" ht="12.75">
      <c r="A33" s="5" t="s">
        <v>36</v>
      </c>
      <c r="B33" s="3"/>
      <c r="C33" s="22">
        <v>20840586</v>
      </c>
      <c r="D33" s="22"/>
      <c r="E33" s="23">
        <v>67692702</v>
      </c>
      <c r="F33" s="24">
        <v>72457754</v>
      </c>
      <c r="G33" s="24">
        <v>16129</v>
      </c>
      <c r="H33" s="24">
        <v>431584</v>
      </c>
      <c r="I33" s="24">
        <v>2024211</v>
      </c>
      <c r="J33" s="24">
        <v>2471924</v>
      </c>
      <c r="K33" s="24">
        <v>4551393</v>
      </c>
      <c r="L33" s="24">
        <v>1614307</v>
      </c>
      <c r="M33" s="24">
        <v>45172</v>
      </c>
      <c r="N33" s="24">
        <v>6210872</v>
      </c>
      <c r="O33" s="24">
        <v>2722751</v>
      </c>
      <c r="P33" s="24">
        <v>1761204</v>
      </c>
      <c r="Q33" s="24">
        <v>314144</v>
      </c>
      <c r="R33" s="24">
        <v>4798099</v>
      </c>
      <c r="S33" s="24"/>
      <c r="T33" s="24"/>
      <c r="U33" s="24"/>
      <c r="V33" s="24"/>
      <c r="W33" s="24">
        <v>13480895</v>
      </c>
      <c r="X33" s="24">
        <v>52128058</v>
      </c>
      <c r="Y33" s="24">
        <v>-38647163</v>
      </c>
      <c r="Z33" s="6">
        <v>-74.14</v>
      </c>
      <c r="AA33" s="22">
        <v>72457754</v>
      </c>
    </row>
    <row r="34" spans="1:27" ht="12.75">
      <c r="A34" s="5" t="s">
        <v>37</v>
      </c>
      <c r="B34" s="3"/>
      <c r="C34" s="22">
        <v>2567132</v>
      </c>
      <c r="D34" s="22"/>
      <c r="E34" s="23">
        <v>1513000</v>
      </c>
      <c r="F34" s="24">
        <v>186500</v>
      </c>
      <c r="G34" s="24"/>
      <c r="H34" s="24"/>
      <c r="I34" s="24">
        <v>145906</v>
      </c>
      <c r="J34" s="24">
        <v>145906</v>
      </c>
      <c r="K34" s="24">
        <v>397087</v>
      </c>
      <c r="L34" s="24">
        <v>120963</v>
      </c>
      <c r="M34" s="24"/>
      <c r="N34" s="24">
        <v>518050</v>
      </c>
      <c r="O34" s="24">
        <v>289081</v>
      </c>
      <c r="P34" s="24">
        <v>118480</v>
      </c>
      <c r="Q34" s="24"/>
      <c r="R34" s="24">
        <v>407561</v>
      </c>
      <c r="S34" s="24"/>
      <c r="T34" s="24"/>
      <c r="U34" s="24"/>
      <c r="V34" s="24"/>
      <c r="W34" s="24">
        <v>1071517</v>
      </c>
      <c r="X34" s="24">
        <v>672965</v>
      </c>
      <c r="Y34" s="24">
        <v>398552</v>
      </c>
      <c r="Z34" s="6">
        <v>59.22</v>
      </c>
      <c r="AA34" s="22">
        <v>186500</v>
      </c>
    </row>
    <row r="35" spans="1:27" ht="12.75">
      <c r="A35" s="5" t="s">
        <v>38</v>
      </c>
      <c r="B35" s="3"/>
      <c r="C35" s="22">
        <v>25457018</v>
      </c>
      <c r="D35" s="22"/>
      <c r="E35" s="23">
        <v>731340</v>
      </c>
      <c r="F35" s="24">
        <v>815000</v>
      </c>
      <c r="G35" s="24"/>
      <c r="H35" s="24">
        <v>273810</v>
      </c>
      <c r="I35" s="24">
        <v>2143976</v>
      </c>
      <c r="J35" s="24">
        <v>2417786</v>
      </c>
      <c r="K35" s="24">
        <v>6479341</v>
      </c>
      <c r="L35" s="24">
        <v>2152401</v>
      </c>
      <c r="M35" s="24"/>
      <c r="N35" s="24">
        <v>8631742</v>
      </c>
      <c r="O35" s="24">
        <v>4273018</v>
      </c>
      <c r="P35" s="24">
        <v>2130859</v>
      </c>
      <c r="Q35" s="24">
        <v>198030</v>
      </c>
      <c r="R35" s="24">
        <v>6601907</v>
      </c>
      <c r="S35" s="24"/>
      <c r="T35" s="24"/>
      <c r="U35" s="24"/>
      <c r="V35" s="24"/>
      <c r="W35" s="24">
        <v>17651435</v>
      </c>
      <c r="X35" s="24">
        <v>528563</v>
      </c>
      <c r="Y35" s="24">
        <v>17122872</v>
      </c>
      <c r="Z35" s="6">
        <v>3239.51</v>
      </c>
      <c r="AA35" s="22">
        <v>815000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18329960</v>
      </c>
      <c r="D37" s="25"/>
      <c r="E37" s="26">
        <v>1525400</v>
      </c>
      <c r="F37" s="27">
        <v>1428750</v>
      </c>
      <c r="G37" s="27">
        <v>3313</v>
      </c>
      <c r="H37" s="27">
        <v>2050894</v>
      </c>
      <c r="I37" s="27">
        <v>1688685</v>
      </c>
      <c r="J37" s="27">
        <v>3742892</v>
      </c>
      <c r="K37" s="27">
        <v>2861977</v>
      </c>
      <c r="L37" s="27">
        <v>1454300</v>
      </c>
      <c r="M37" s="27"/>
      <c r="N37" s="27">
        <v>4316277</v>
      </c>
      <c r="O37" s="27">
        <v>3195383</v>
      </c>
      <c r="P37" s="27">
        <v>1561082</v>
      </c>
      <c r="Q37" s="27">
        <v>991417</v>
      </c>
      <c r="R37" s="27">
        <v>5747882</v>
      </c>
      <c r="S37" s="27"/>
      <c r="T37" s="27"/>
      <c r="U37" s="27"/>
      <c r="V37" s="27"/>
      <c r="W37" s="27">
        <v>13807051</v>
      </c>
      <c r="X37" s="27">
        <v>1119881</v>
      </c>
      <c r="Y37" s="27">
        <v>12687170</v>
      </c>
      <c r="Z37" s="7">
        <v>1132.9</v>
      </c>
      <c r="AA37" s="25">
        <v>1428750</v>
      </c>
    </row>
    <row r="38" spans="1:27" ht="12.75">
      <c r="A38" s="2" t="s">
        <v>41</v>
      </c>
      <c r="B38" s="8"/>
      <c r="C38" s="19">
        <f aca="true" t="shared" si="7" ref="C38:Y38">SUM(C39:C41)</f>
        <v>33199908</v>
      </c>
      <c r="D38" s="19">
        <f>SUM(D39:D41)</f>
        <v>0</v>
      </c>
      <c r="E38" s="20">
        <f t="shared" si="7"/>
        <v>64985440</v>
      </c>
      <c r="F38" s="21">
        <f t="shared" si="7"/>
        <v>62293507</v>
      </c>
      <c r="G38" s="21">
        <f t="shared" si="7"/>
        <v>5008594</v>
      </c>
      <c r="H38" s="21">
        <f t="shared" si="7"/>
        <v>27365</v>
      </c>
      <c r="I38" s="21">
        <f t="shared" si="7"/>
        <v>599865</v>
      </c>
      <c r="J38" s="21">
        <f t="shared" si="7"/>
        <v>5635824</v>
      </c>
      <c r="K38" s="21">
        <f t="shared" si="7"/>
        <v>6853853</v>
      </c>
      <c r="L38" s="21">
        <f t="shared" si="7"/>
        <v>8139592</v>
      </c>
      <c r="M38" s="21">
        <f t="shared" si="7"/>
        <v>4022066</v>
      </c>
      <c r="N38" s="21">
        <f t="shared" si="7"/>
        <v>19015511</v>
      </c>
      <c r="O38" s="21">
        <f t="shared" si="7"/>
        <v>7624177</v>
      </c>
      <c r="P38" s="21">
        <f t="shared" si="7"/>
        <v>799043</v>
      </c>
      <c r="Q38" s="21">
        <f t="shared" si="7"/>
        <v>3914054</v>
      </c>
      <c r="R38" s="21">
        <f t="shared" si="7"/>
        <v>12337274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36988609</v>
      </c>
      <c r="X38" s="21">
        <f t="shared" si="7"/>
        <v>47966137</v>
      </c>
      <c r="Y38" s="21">
        <f t="shared" si="7"/>
        <v>-10977528</v>
      </c>
      <c r="Z38" s="4">
        <f>+IF(X38&lt;&gt;0,+(Y38/X38)*100,0)</f>
        <v>-22.885995593099356</v>
      </c>
      <c r="AA38" s="19">
        <f>SUM(AA39:AA41)</f>
        <v>62293507</v>
      </c>
    </row>
    <row r="39" spans="1:27" ht="12.75">
      <c r="A39" s="5" t="s">
        <v>42</v>
      </c>
      <c r="B39" s="3"/>
      <c r="C39" s="22">
        <v>33199908</v>
      </c>
      <c r="D39" s="22"/>
      <c r="E39" s="23">
        <v>64985440</v>
      </c>
      <c r="F39" s="24">
        <v>62038890</v>
      </c>
      <c r="G39" s="24">
        <v>5008594</v>
      </c>
      <c r="H39" s="24">
        <v>27365</v>
      </c>
      <c r="I39" s="24">
        <v>599865</v>
      </c>
      <c r="J39" s="24">
        <v>5635824</v>
      </c>
      <c r="K39" s="24">
        <v>6853853</v>
      </c>
      <c r="L39" s="24">
        <v>8139592</v>
      </c>
      <c r="M39" s="24">
        <v>4022066</v>
      </c>
      <c r="N39" s="24">
        <v>19015511</v>
      </c>
      <c r="O39" s="24">
        <v>7624177</v>
      </c>
      <c r="P39" s="24">
        <v>799043</v>
      </c>
      <c r="Q39" s="24">
        <v>3914054</v>
      </c>
      <c r="R39" s="24">
        <v>12337274</v>
      </c>
      <c r="S39" s="24"/>
      <c r="T39" s="24"/>
      <c r="U39" s="24"/>
      <c r="V39" s="24"/>
      <c r="W39" s="24">
        <v>36988609</v>
      </c>
      <c r="X39" s="24">
        <v>47902483</v>
      </c>
      <c r="Y39" s="24">
        <v>-10913874</v>
      </c>
      <c r="Z39" s="6">
        <v>-22.78</v>
      </c>
      <c r="AA39" s="22">
        <v>62038890</v>
      </c>
    </row>
    <row r="40" spans="1:27" ht="12.75">
      <c r="A40" s="5" t="s">
        <v>43</v>
      </c>
      <c r="B40" s="3"/>
      <c r="C40" s="22"/>
      <c r="D40" s="22"/>
      <c r="E40" s="23"/>
      <c r="F40" s="24">
        <v>254617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63654</v>
      </c>
      <c r="Y40" s="24">
        <v>-63654</v>
      </c>
      <c r="Z40" s="6">
        <v>-100</v>
      </c>
      <c r="AA40" s="22">
        <v>254617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178514506</v>
      </c>
      <c r="D42" s="19">
        <f>SUM(D43:D46)</f>
        <v>0</v>
      </c>
      <c r="E42" s="20">
        <f t="shared" si="8"/>
        <v>184554506</v>
      </c>
      <c r="F42" s="21">
        <f t="shared" si="8"/>
        <v>258927836</v>
      </c>
      <c r="G42" s="21">
        <f t="shared" si="8"/>
        <v>1151422</v>
      </c>
      <c r="H42" s="21">
        <f t="shared" si="8"/>
        <v>6692514</v>
      </c>
      <c r="I42" s="21">
        <f t="shared" si="8"/>
        <v>13759181</v>
      </c>
      <c r="J42" s="21">
        <f t="shared" si="8"/>
        <v>21603117</v>
      </c>
      <c r="K42" s="21">
        <f t="shared" si="8"/>
        <v>32554637</v>
      </c>
      <c r="L42" s="21">
        <f t="shared" si="8"/>
        <v>13967149</v>
      </c>
      <c r="M42" s="21">
        <f t="shared" si="8"/>
        <v>9665042</v>
      </c>
      <c r="N42" s="21">
        <f t="shared" si="8"/>
        <v>56186828</v>
      </c>
      <c r="O42" s="21">
        <f t="shared" si="8"/>
        <v>20898237</v>
      </c>
      <c r="P42" s="21">
        <f t="shared" si="8"/>
        <v>13750056</v>
      </c>
      <c r="Q42" s="21">
        <f t="shared" si="8"/>
        <v>8395736</v>
      </c>
      <c r="R42" s="21">
        <f t="shared" si="8"/>
        <v>43044029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120833974</v>
      </c>
      <c r="X42" s="21">
        <f t="shared" si="8"/>
        <v>157031729</v>
      </c>
      <c r="Y42" s="21">
        <f t="shared" si="8"/>
        <v>-36197755</v>
      </c>
      <c r="Z42" s="4">
        <f>+IF(X42&lt;&gt;0,+(Y42/X42)*100,0)</f>
        <v>-23.051236352367997</v>
      </c>
      <c r="AA42" s="19">
        <f>SUM(AA43:AA46)</f>
        <v>258927836</v>
      </c>
    </row>
    <row r="43" spans="1:27" ht="12.75">
      <c r="A43" s="5" t="s">
        <v>46</v>
      </c>
      <c r="B43" s="3"/>
      <c r="C43" s="22">
        <v>14382474</v>
      </c>
      <c r="D43" s="22"/>
      <c r="E43" s="23">
        <v>13775000</v>
      </c>
      <c r="F43" s="24">
        <v>13775000</v>
      </c>
      <c r="G43" s="24"/>
      <c r="H43" s="24">
        <v>386665</v>
      </c>
      <c r="I43" s="24">
        <v>2165639</v>
      </c>
      <c r="J43" s="24">
        <v>2552304</v>
      </c>
      <c r="K43" s="24">
        <v>1471690</v>
      </c>
      <c r="L43" s="24">
        <v>503809</v>
      </c>
      <c r="M43" s="24">
        <v>847344</v>
      </c>
      <c r="N43" s="24">
        <v>2822843</v>
      </c>
      <c r="O43" s="24">
        <v>2501423</v>
      </c>
      <c r="P43" s="24">
        <v>1623283</v>
      </c>
      <c r="Q43" s="24">
        <v>292402</v>
      </c>
      <c r="R43" s="24">
        <v>4417108</v>
      </c>
      <c r="S43" s="24"/>
      <c r="T43" s="24"/>
      <c r="U43" s="24"/>
      <c r="V43" s="24"/>
      <c r="W43" s="24">
        <v>9792255</v>
      </c>
      <c r="X43" s="24">
        <v>10331253</v>
      </c>
      <c r="Y43" s="24">
        <v>-538998</v>
      </c>
      <c r="Z43" s="6">
        <v>-5.22</v>
      </c>
      <c r="AA43" s="22">
        <v>13775000</v>
      </c>
    </row>
    <row r="44" spans="1:27" ht="12.75">
      <c r="A44" s="5" t="s">
        <v>47</v>
      </c>
      <c r="B44" s="3"/>
      <c r="C44" s="22">
        <v>156928815</v>
      </c>
      <c r="D44" s="22"/>
      <c r="E44" s="23">
        <v>157179506</v>
      </c>
      <c r="F44" s="24">
        <v>228946139</v>
      </c>
      <c r="G44" s="24">
        <v>1151422</v>
      </c>
      <c r="H44" s="24">
        <v>6223240</v>
      </c>
      <c r="I44" s="24">
        <v>11485933</v>
      </c>
      <c r="J44" s="24">
        <v>18860595</v>
      </c>
      <c r="K44" s="24">
        <v>30883662</v>
      </c>
      <c r="L44" s="24">
        <v>10872551</v>
      </c>
      <c r="M44" s="24">
        <v>6917460</v>
      </c>
      <c r="N44" s="24">
        <v>48673673</v>
      </c>
      <c r="O44" s="24">
        <v>18396814</v>
      </c>
      <c r="P44" s="24">
        <v>11535050</v>
      </c>
      <c r="Q44" s="24">
        <v>7995820</v>
      </c>
      <c r="R44" s="24">
        <v>37927684</v>
      </c>
      <c r="S44" s="24"/>
      <c r="T44" s="24"/>
      <c r="U44" s="24"/>
      <c r="V44" s="24"/>
      <c r="W44" s="24">
        <v>105461952</v>
      </c>
      <c r="X44" s="24">
        <v>135848795</v>
      </c>
      <c r="Y44" s="24">
        <v>-30386843</v>
      </c>
      <c r="Z44" s="6">
        <v>-22.37</v>
      </c>
      <c r="AA44" s="22">
        <v>228946139</v>
      </c>
    </row>
    <row r="45" spans="1:27" ht="12.75">
      <c r="A45" s="5" t="s">
        <v>48</v>
      </c>
      <c r="B45" s="3"/>
      <c r="C45" s="25">
        <v>7203217</v>
      </c>
      <c r="D45" s="25"/>
      <c r="E45" s="26">
        <v>13600000</v>
      </c>
      <c r="F45" s="27">
        <v>16206697</v>
      </c>
      <c r="G45" s="27"/>
      <c r="H45" s="27">
        <v>82609</v>
      </c>
      <c r="I45" s="27">
        <v>107609</v>
      </c>
      <c r="J45" s="27">
        <v>190218</v>
      </c>
      <c r="K45" s="27">
        <v>199285</v>
      </c>
      <c r="L45" s="27">
        <v>2590789</v>
      </c>
      <c r="M45" s="27">
        <v>1900238</v>
      </c>
      <c r="N45" s="27">
        <v>4690312</v>
      </c>
      <c r="O45" s="27"/>
      <c r="P45" s="27">
        <v>591723</v>
      </c>
      <c r="Q45" s="27">
        <v>107514</v>
      </c>
      <c r="R45" s="27">
        <v>699237</v>
      </c>
      <c r="S45" s="27"/>
      <c r="T45" s="27"/>
      <c r="U45" s="27"/>
      <c r="V45" s="27"/>
      <c r="W45" s="27">
        <v>5579767</v>
      </c>
      <c r="X45" s="27">
        <v>10851681</v>
      </c>
      <c r="Y45" s="27">
        <v>-5271914</v>
      </c>
      <c r="Z45" s="7">
        <v>-48.58</v>
      </c>
      <c r="AA45" s="25">
        <v>16206697</v>
      </c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576113185</v>
      </c>
      <c r="D48" s="40">
        <f>+D28+D32+D38+D42+D47</f>
        <v>0</v>
      </c>
      <c r="E48" s="41">
        <f t="shared" si="9"/>
        <v>731419973</v>
      </c>
      <c r="F48" s="42">
        <f t="shared" si="9"/>
        <v>723965826</v>
      </c>
      <c r="G48" s="42">
        <f t="shared" si="9"/>
        <v>12552782</v>
      </c>
      <c r="H48" s="42">
        <f t="shared" si="9"/>
        <v>18639280</v>
      </c>
      <c r="I48" s="42">
        <f t="shared" si="9"/>
        <v>39646075</v>
      </c>
      <c r="J48" s="42">
        <f t="shared" si="9"/>
        <v>70838137</v>
      </c>
      <c r="K48" s="42">
        <f t="shared" si="9"/>
        <v>91888741</v>
      </c>
      <c r="L48" s="42">
        <f t="shared" si="9"/>
        <v>47882525</v>
      </c>
      <c r="M48" s="42">
        <f t="shared" si="9"/>
        <v>23083448</v>
      </c>
      <c r="N48" s="42">
        <f t="shared" si="9"/>
        <v>162854714</v>
      </c>
      <c r="O48" s="42">
        <f t="shared" si="9"/>
        <v>70031856</v>
      </c>
      <c r="P48" s="42">
        <f t="shared" si="9"/>
        <v>37696881</v>
      </c>
      <c r="Q48" s="42">
        <f t="shared" si="9"/>
        <v>27025689</v>
      </c>
      <c r="R48" s="42">
        <f t="shared" si="9"/>
        <v>134754426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368447277</v>
      </c>
      <c r="X48" s="42">
        <f t="shared" si="9"/>
        <v>546701536</v>
      </c>
      <c r="Y48" s="42">
        <f t="shared" si="9"/>
        <v>-178254259</v>
      </c>
      <c r="Z48" s="43">
        <f>+IF(X48&lt;&gt;0,+(Y48/X48)*100,0)</f>
        <v>-32.60540665464675</v>
      </c>
      <c r="AA48" s="40">
        <f>+AA28+AA32+AA38+AA42+AA47</f>
        <v>723965826</v>
      </c>
    </row>
    <row r="49" spans="1:27" ht="12.75">
      <c r="A49" s="14" t="s">
        <v>96</v>
      </c>
      <c r="B49" s="15"/>
      <c r="C49" s="44">
        <f aca="true" t="shared" si="10" ref="C49:Y49">+C25-C48</f>
        <v>539027136</v>
      </c>
      <c r="D49" s="44">
        <f>+D25-D48</f>
        <v>0</v>
      </c>
      <c r="E49" s="45">
        <f t="shared" si="10"/>
        <v>587802034</v>
      </c>
      <c r="F49" s="46">
        <f t="shared" si="10"/>
        <v>576584829</v>
      </c>
      <c r="G49" s="46">
        <f t="shared" si="10"/>
        <v>226017511</v>
      </c>
      <c r="H49" s="46">
        <f t="shared" si="10"/>
        <v>-4856409</v>
      </c>
      <c r="I49" s="46">
        <f t="shared" si="10"/>
        <v>3646200</v>
      </c>
      <c r="J49" s="46">
        <f t="shared" si="10"/>
        <v>224807302</v>
      </c>
      <c r="K49" s="46">
        <f t="shared" si="10"/>
        <v>-17967965</v>
      </c>
      <c r="L49" s="46">
        <f t="shared" si="10"/>
        <v>-11402357</v>
      </c>
      <c r="M49" s="46">
        <f t="shared" si="10"/>
        <v>195955789</v>
      </c>
      <c r="N49" s="46">
        <f t="shared" si="10"/>
        <v>166585467</v>
      </c>
      <c r="O49" s="46">
        <f t="shared" si="10"/>
        <v>-9582023</v>
      </c>
      <c r="P49" s="46">
        <f t="shared" si="10"/>
        <v>-12583760</v>
      </c>
      <c r="Q49" s="46">
        <f t="shared" si="10"/>
        <v>179749426</v>
      </c>
      <c r="R49" s="46">
        <f t="shared" si="10"/>
        <v>157583643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548976412</v>
      </c>
      <c r="X49" s="46">
        <f>IF(F25=F48,0,X25-X48)</f>
        <v>438047129</v>
      </c>
      <c r="Y49" s="46">
        <f t="shared" si="10"/>
        <v>110929283</v>
      </c>
      <c r="Z49" s="47">
        <f>+IF(X49&lt;&gt;0,+(Y49/X49)*100,0)</f>
        <v>25.323595489196784</v>
      </c>
      <c r="AA49" s="44">
        <f>+AA25-AA48</f>
        <v>576584829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54846515</v>
      </c>
      <c r="D5" s="19">
        <f>SUM(D6:D8)</f>
        <v>0</v>
      </c>
      <c r="E5" s="20">
        <f t="shared" si="0"/>
        <v>60522300</v>
      </c>
      <c r="F5" s="21">
        <f t="shared" si="0"/>
        <v>69647900</v>
      </c>
      <c r="G5" s="21">
        <f t="shared" si="0"/>
        <v>40290520</v>
      </c>
      <c r="H5" s="21">
        <f t="shared" si="0"/>
        <v>1275734</v>
      </c>
      <c r="I5" s="21">
        <f t="shared" si="0"/>
        <v>1197355</v>
      </c>
      <c r="J5" s="21">
        <f t="shared" si="0"/>
        <v>42763609</v>
      </c>
      <c r="K5" s="21">
        <f t="shared" si="0"/>
        <v>3679123</v>
      </c>
      <c r="L5" s="21">
        <f t="shared" si="0"/>
        <v>2564610</v>
      </c>
      <c r="M5" s="21">
        <f t="shared" si="0"/>
        <v>20384834</v>
      </c>
      <c r="N5" s="21">
        <f t="shared" si="0"/>
        <v>26628567</v>
      </c>
      <c r="O5" s="21">
        <f t="shared" si="0"/>
        <v>1318250</v>
      </c>
      <c r="P5" s="21">
        <f t="shared" si="0"/>
        <v>1666223</v>
      </c>
      <c r="Q5" s="21">
        <f t="shared" si="0"/>
        <v>16103817</v>
      </c>
      <c r="R5" s="21">
        <f t="shared" si="0"/>
        <v>19088290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88480466</v>
      </c>
      <c r="X5" s="21">
        <f t="shared" si="0"/>
        <v>52235901</v>
      </c>
      <c r="Y5" s="21">
        <f t="shared" si="0"/>
        <v>36244565</v>
      </c>
      <c r="Z5" s="4">
        <f>+IF(X5&lt;&gt;0,+(Y5/X5)*100,0)</f>
        <v>69.38631153313504</v>
      </c>
      <c r="AA5" s="19">
        <f>SUM(AA6:AA8)</f>
        <v>69647900</v>
      </c>
    </row>
    <row r="6" spans="1:27" ht="12.75">
      <c r="A6" s="5" t="s">
        <v>32</v>
      </c>
      <c r="B6" s="3"/>
      <c r="C6" s="22">
        <v>19043503</v>
      </c>
      <c r="D6" s="22"/>
      <c r="E6" s="23">
        <v>20811660</v>
      </c>
      <c r="F6" s="24">
        <v>20811660</v>
      </c>
      <c r="G6" s="24">
        <v>22300000</v>
      </c>
      <c r="H6" s="24"/>
      <c r="I6" s="24"/>
      <c r="J6" s="24">
        <v>22300000</v>
      </c>
      <c r="K6" s="24"/>
      <c r="L6" s="24"/>
      <c r="M6" s="24">
        <v>17839000</v>
      </c>
      <c r="N6" s="24">
        <v>17839000</v>
      </c>
      <c r="O6" s="24"/>
      <c r="P6" s="24"/>
      <c r="Q6" s="24">
        <v>13380000</v>
      </c>
      <c r="R6" s="24">
        <v>13380000</v>
      </c>
      <c r="S6" s="24"/>
      <c r="T6" s="24"/>
      <c r="U6" s="24"/>
      <c r="V6" s="24"/>
      <c r="W6" s="24">
        <v>53519000</v>
      </c>
      <c r="X6" s="24">
        <v>15608745</v>
      </c>
      <c r="Y6" s="24">
        <v>37910255</v>
      </c>
      <c r="Z6" s="6">
        <v>242.88</v>
      </c>
      <c r="AA6" s="22">
        <v>20811660</v>
      </c>
    </row>
    <row r="7" spans="1:27" ht="12.75">
      <c r="A7" s="5" t="s">
        <v>33</v>
      </c>
      <c r="B7" s="3"/>
      <c r="C7" s="25">
        <v>35803012</v>
      </c>
      <c r="D7" s="25"/>
      <c r="E7" s="26">
        <v>39710640</v>
      </c>
      <c r="F7" s="27">
        <v>48836240</v>
      </c>
      <c r="G7" s="27">
        <v>17990520</v>
      </c>
      <c r="H7" s="27">
        <v>1275734</v>
      </c>
      <c r="I7" s="27">
        <v>1197355</v>
      </c>
      <c r="J7" s="27">
        <v>20463609</v>
      </c>
      <c r="K7" s="27">
        <v>3679123</v>
      </c>
      <c r="L7" s="27">
        <v>2564610</v>
      </c>
      <c r="M7" s="27">
        <v>2545834</v>
      </c>
      <c r="N7" s="27">
        <v>8789567</v>
      </c>
      <c r="O7" s="27">
        <v>1318250</v>
      </c>
      <c r="P7" s="27">
        <v>1666223</v>
      </c>
      <c r="Q7" s="27">
        <v>2723817</v>
      </c>
      <c r="R7" s="27">
        <v>5708290</v>
      </c>
      <c r="S7" s="27"/>
      <c r="T7" s="27"/>
      <c r="U7" s="27"/>
      <c r="V7" s="27"/>
      <c r="W7" s="27">
        <v>34961466</v>
      </c>
      <c r="X7" s="27">
        <v>36627156</v>
      </c>
      <c r="Y7" s="27">
        <v>-1665690</v>
      </c>
      <c r="Z7" s="7">
        <v>-4.55</v>
      </c>
      <c r="AA7" s="25">
        <v>48836240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4407822</v>
      </c>
      <c r="D9" s="19">
        <f>SUM(D10:D14)</f>
        <v>0</v>
      </c>
      <c r="E9" s="20">
        <f t="shared" si="1"/>
        <v>3495940</v>
      </c>
      <c r="F9" s="21">
        <f t="shared" si="1"/>
        <v>6172630</v>
      </c>
      <c r="G9" s="21">
        <f t="shared" si="1"/>
        <v>19937</v>
      </c>
      <c r="H9" s="21">
        <f t="shared" si="1"/>
        <v>14457</v>
      </c>
      <c r="I9" s="21">
        <f t="shared" si="1"/>
        <v>15998</v>
      </c>
      <c r="J9" s="21">
        <f t="shared" si="1"/>
        <v>50392</v>
      </c>
      <c r="K9" s="21">
        <f t="shared" si="1"/>
        <v>2557858</v>
      </c>
      <c r="L9" s="21">
        <f t="shared" si="1"/>
        <v>277554</v>
      </c>
      <c r="M9" s="21">
        <f t="shared" si="1"/>
        <v>48832</v>
      </c>
      <c r="N9" s="21">
        <f t="shared" si="1"/>
        <v>2884244</v>
      </c>
      <c r="O9" s="21">
        <f t="shared" si="1"/>
        <v>36380</v>
      </c>
      <c r="P9" s="21">
        <f t="shared" si="1"/>
        <v>252006</v>
      </c>
      <c r="Q9" s="21">
        <f t="shared" si="1"/>
        <v>9661</v>
      </c>
      <c r="R9" s="21">
        <f t="shared" si="1"/>
        <v>298047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3232683</v>
      </c>
      <c r="X9" s="21">
        <f t="shared" si="1"/>
        <v>4629474</v>
      </c>
      <c r="Y9" s="21">
        <f t="shared" si="1"/>
        <v>-1396791</v>
      </c>
      <c r="Z9" s="4">
        <f>+IF(X9&lt;&gt;0,+(Y9/X9)*100,0)</f>
        <v>-30.171699851862222</v>
      </c>
      <c r="AA9" s="19">
        <f>SUM(AA10:AA14)</f>
        <v>6172630</v>
      </c>
    </row>
    <row r="10" spans="1:27" ht="12.75">
      <c r="A10" s="5" t="s">
        <v>36</v>
      </c>
      <c r="B10" s="3"/>
      <c r="C10" s="22">
        <v>2128932</v>
      </c>
      <c r="D10" s="22"/>
      <c r="E10" s="23">
        <v>2521640</v>
      </c>
      <c r="F10" s="24">
        <v>2521640</v>
      </c>
      <c r="G10" s="24">
        <v>14725</v>
      </c>
      <c r="H10" s="24">
        <v>9443</v>
      </c>
      <c r="I10" s="24">
        <v>8742</v>
      </c>
      <c r="J10" s="24">
        <v>32910</v>
      </c>
      <c r="K10" s="24">
        <v>2306012</v>
      </c>
      <c r="L10" s="24">
        <v>8433</v>
      </c>
      <c r="M10" s="24">
        <v>5689</v>
      </c>
      <c r="N10" s="24">
        <v>2320134</v>
      </c>
      <c r="O10" s="24">
        <v>7639</v>
      </c>
      <c r="P10" s="24">
        <v>8827</v>
      </c>
      <c r="Q10" s="24">
        <v>7741</v>
      </c>
      <c r="R10" s="24">
        <v>24207</v>
      </c>
      <c r="S10" s="24"/>
      <c r="T10" s="24"/>
      <c r="U10" s="24"/>
      <c r="V10" s="24"/>
      <c r="W10" s="24">
        <v>2377251</v>
      </c>
      <c r="X10" s="24">
        <v>1891233</v>
      </c>
      <c r="Y10" s="24">
        <v>486018</v>
      </c>
      <c r="Z10" s="6">
        <v>25.7</v>
      </c>
      <c r="AA10" s="22">
        <v>2521640</v>
      </c>
    </row>
    <row r="11" spans="1:27" ht="12.75">
      <c r="A11" s="5" t="s">
        <v>37</v>
      </c>
      <c r="B11" s="3"/>
      <c r="C11" s="22">
        <v>362410</v>
      </c>
      <c r="D11" s="22"/>
      <c r="E11" s="23">
        <v>130000</v>
      </c>
      <c r="F11" s="24">
        <v>130000</v>
      </c>
      <c r="G11" s="24">
        <v>1743</v>
      </c>
      <c r="H11" s="24">
        <v>3312</v>
      </c>
      <c r="I11" s="24">
        <v>2717</v>
      </c>
      <c r="J11" s="24">
        <v>7772</v>
      </c>
      <c r="K11" s="24">
        <v>11833</v>
      </c>
      <c r="L11" s="24">
        <v>5606</v>
      </c>
      <c r="M11" s="24">
        <v>31985</v>
      </c>
      <c r="N11" s="24">
        <v>49424</v>
      </c>
      <c r="O11" s="24">
        <v>7941</v>
      </c>
      <c r="P11" s="24">
        <v>1407</v>
      </c>
      <c r="Q11" s="24">
        <v>-52</v>
      </c>
      <c r="R11" s="24">
        <v>9296</v>
      </c>
      <c r="S11" s="24"/>
      <c r="T11" s="24"/>
      <c r="U11" s="24"/>
      <c r="V11" s="24"/>
      <c r="W11" s="24">
        <v>66492</v>
      </c>
      <c r="X11" s="24">
        <v>97497</v>
      </c>
      <c r="Y11" s="24">
        <v>-31005</v>
      </c>
      <c r="Z11" s="6">
        <v>-31.8</v>
      </c>
      <c r="AA11" s="22">
        <v>130000</v>
      </c>
    </row>
    <row r="12" spans="1:27" ht="12.75">
      <c r="A12" s="5" t="s">
        <v>38</v>
      </c>
      <c r="B12" s="3"/>
      <c r="C12" s="22">
        <v>1122200</v>
      </c>
      <c r="D12" s="22"/>
      <c r="E12" s="23">
        <v>50000</v>
      </c>
      <c r="F12" s="24">
        <v>2679290</v>
      </c>
      <c r="G12" s="24">
        <v>3235</v>
      </c>
      <c r="H12" s="24">
        <v>348</v>
      </c>
      <c r="I12" s="24">
        <v>4468</v>
      </c>
      <c r="J12" s="24">
        <v>8051</v>
      </c>
      <c r="K12" s="24">
        <v>30770</v>
      </c>
      <c r="L12" s="24">
        <v>54273</v>
      </c>
      <c r="M12" s="24">
        <v>11087</v>
      </c>
      <c r="N12" s="24">
        <v>96130</v>
      </c>
      <c r="O12" s="24">
        <v>20729</v>
      </c>
      <c r="P12" s="24">
        <v>32530</v>
      </c>
      <c r="Q12" s="24">
        <v>1624</v>
      </c>
      <c r="R12" s="24">
        <v>54883</v>
      </c>
      <c r="S12" s="24"/>
      <c r="T12" s="24"/>
      <c r="U12" s="24"/>
      <c r="V12" s="24"/>
      <c r="W12" s="24">
        <v>159064</v>
      </c>
      <c r="X12" s="24">
        <v>2009466</v>
      </c>
      <c r="Y12" s="24">
        <v>-1850402</v>
      </c>
      <c r="Z12" s="6">
        <v>-92.08</v>
      </c>
      <c r="AA12" s="22">
        <v>2679290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>
        <v>794280</v>
      </c>
      <c r="D14" s="25"/>
      <c r="E14" s="26">
        <v>794300</v>
      </c>
      <c r="F14" s="27">
        <v>841700</v>
      </c>
      <c r="G14" s="27">
        <v>234</v>
      </c>
      <c r="H14" s="27">
        <v>1354</v>
      </c>
      <c r="I14" s="27">
        <v>71</v>
      </c>
      <c r="J14" s="27">
        <v>1659</v>
      </c>
      <c r="K14" s="27">
        <v>209243</v>
      </c>
      <c r="L14" s="27">
        <v>209242</v>
      </c>
      <c r="M14" s="27">
        <v>71</v>
      </c>
      <c r="N14" s="27">
        <v>418556</v>
      </c>
      <c r="O14" s="27">
        <v>71</v>
      </c>
      <c r="P14" s="27">
        <v>209242</v>
      </c>
      <c r="Q14" s="27">
        <v>348</v>
      </c>
      <c r="R14" s="27">
        <v>209661</v>
      </c>
      <c r="S14" s="27"/>
      <c r="T14" s="27"/>
      <c r="U14" s="27"/>
      <c r="V14" s="27"/>
      <c r="W14" s="27">
        <v>629876</v>
      </c>
      <c r="X14" s="27">
        <v>631278</v>
      </c>
      <c r="Y14" s="27">
        <v>-1402</v>
      </c>
      <c r="Z14" s="7">
        <v>-0.22</v>
      </c>
      <c r="AA14" s="25">
        <v>841700</v>
      </c>
    </row>
    <row r="15" spans="1:27" ht="12.75">
      <c r="A15" s="2" t="s">
        <v>41</v>
      </c>
      <c r="B15" s="8"/>
      <c r="C15" s="19">
        <f aca="true" t="shared" si="2" ref="C15:Y15">SUM(C16:C18)</f>
        <v>2728599</v>
      </c>
      <c r="D15" s="19">
        <f>SUM(D16:D18)</f>
        <v>0</v>
      </c>
      <c r="E15" s="20">
        <f t="shared" si="2"/>
        <v>2992200</v>
      </c>
      <c r="F15" s="21">
        <f t="shared" si="2"/>
        <v>3522720</v>
      </c>
      <c r="G15" s="21">
        <f t="shared" si="2"/>
        <v>172879</v>
      </c>
      <c r="H15" s="21">
        <f t="shared" si="2"/>
        <v>366955</v>
      </c>
      <c r="I15" s="21">
        <f t="shared" si="2"/>
        <v>160552</v>
      </c>
      <c r="J15" s="21">
        <f t="shared" si="2"/>
        <v>700386</v>
      </c>
      <c r="K15" s="21">
        <f t="shared" si="2"/>
        <v>334964</v>
      </c>
      <c r="L15" s="21">
        <f t="shared" si="2"/>
        <v>331359</v>
      </c>
      <c r="M15" s="21">
        <f t="shared" si="2"/>
        <v>235215</v>
      </c>
      <c r="N15" s="21">
        <f t="shared" si="2"/>
        <v>901538</v>
      </c>
      <c r="O15" s="21">
        <f t="shared" si="2"/>
        <v>84510</v>
      </c>
      <c r="P15" s="21">
        <f t="shared" si="2"/>
        <v>237258</v>
      </c>
      <c r="Q15" s="21">
        <f t="shared" si="2"/>
        <v>197134</v>
      </c>
      <c r="R15" s="21">
        <f t="shared" si="2"/>
        <v>518902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2120826</v>
      </c>
      <c r="X15" s="21">
        <f t="shared" si="2"/>
        <v>2642022</v>
      </c>
      <c r="Y15" s="21">
        <f t="shared" si="2"/>
        <v>-521196</v>
      </c>
      <c r="Z15" s="4">
        <f>+IF(X15&lt;&gt;0,+(Y15/X15)*100,0)</f>
        <v>-19.727163513399965</v>
      </c>
      <c r="AA15" s="19">
        <f>SUM(AA16:AA18)</f>
        <v>3522720</v>
      </c>
    </row>
    <row r="16" spans="1:27" ht="12.75">
      <c r="A16" s="5" t="s">
        <v>42</v>
      </c>
      <c r="B16" s="3"/>
      <c r="C16" s="22"/>
      <c r="D16" s="22"/>
      <c r="E16" s="23"/>
      <c r="F16" s="24">
        <v>422520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316890</v>
      </c>
      <c r="Y16" s="24">
        <v>-316890</v>
      </c>
      <c r="Z16" s="6">
        <v>-100</v>
      </c>
      <c r="AA16" s="22">
        <v>422520</v>
      </c>
    </row>
    <row r="17" spans="1:27" ht="12.75">
      <c r="A17" s="5" t="s">
        <v>43</v>
      </c>
      <c r="B17" s="3"/>
      <c r="C17" s="22">
        <v>2728599</v>
      </c>
      <c r="D17" s="22"/>
      <c r="E17" s="23">
        <v>2992200</v>
      </c>
      <c r="F17" s="24">
        <v>3100200</v>
      </c>
      <c r="G17" s="24">
        <v>172879</v>
      </c>
      <c r="H17" s="24">
        <v>366955</v>
      </c>
      <c r="I17" s="24">
        <v>160552</v>
      </c>
      <c r="J17" s="24">
        <v>700386</v>
      </c>
      <c r="K17" s="24">
        <v>334964</v>
      </c>
      <c r="L17" s="24">
        <v>331359</v>
      </c>
      <c r="M17" s="24">
        <v>235215</v>
      </c>
      <c r="N17" s="24">
        <v>901538</v>
      </c>
      <c r="O17" s="24">
        <v>84510</v>
      </c>
      <c r="P17" s="24">
        <v>237258</v>
      </c>
      <c r="Q17" s="24">
        <v>197134</v>
      </c>
      <c r="R17" s="24">
        <v>518902</v>
      </c>
      <c r="S17" s="24"/>
      <c r="T17" s="24"/>
      <c r="U17" s="24"/>
      <c r="V17" s="24"/>
      <c r="W17" s="24">
        <v>2120826</v>
      </c>
      <c r="X17" s="24">
        <v>2325132</v>
      </c>
      <c r="Y17" s="24">
        <v>-204306</v>
      </c>
      <c r="Z17" s="6">
        <v>-8.79</v>
      </c>
      <c r="AA17" s="22">
        <v>3100200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227493090</v>
      </c>
      <c r="D19" s="19">
        <f>SUM(D20:D23)</f>
        <v>0</v>
      </c>
      <c r="E19" s="20">
        <f t="shared" si="3"/>
        <v>195872812</v>
      </c>
      <c r="F19" s="21">
        <f t="shared" si="3"/>
        <v>220278260</v>
      </c>
      <c r="G19" s="21">
        <f t="shared" si="3"/>
        <v>10934436</v>
      </c>
      <c r="H19" s="21">
        <f t="shared" si="3"/>
        <v>13117757</v>
      </c>
      <c r="I19" s="21">
        <f t="shared" si="3"/>
        <v>12390293</v>
      </c>
      <c r="J19" s="21">
        <f t="shared" si="3"/>
        <v>36442486</v>
      </c>
      <c r="K19" s="21">
        <f t="shared" si="3"/>
        <v>14732345</v>
      </c>
      <c r="L19" s="21">
        <f t="shared" si="3"/>
        <v>12333270</v>
      </c>
      <c r="M19" s="21">
        <f t="shared" si="3"/>
        <v>19899012</v>
      </c>
      <c r="N19" s="21">
        <f t="shared" si="3"/>
        <v>46964627</v>
      </c>
      <c r="O19" s="21">
        <f t="shared" si="3"/>
        <v>13809008</v>
      </c>
      <c r="P19" s="21">
        <f t="shared" si="3"/>
        <v>15631561</v>
      </c>
      <c r="Q19" s="21">
        <f t="shared" si="3"/>
        <v>15257480</v>
      </c>
      <c r="R19" s="21">
        <f t="shared" si="3"/>
        <v>44698049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128105162</v>
      </c>
      <c r="X19" s="21">
        <f t="shared" si="3"/>
        <v>165208662</v>
      </c>
      <c r="Y19" s="21">
        <f t="shared" si="3"/>
        <v>-37103500</v>
      </c>
      <c r="Z19" s="4">
        <f>+IF(X19&lt;&gt;0,+(Y19/X19)*100,0)</f>
        <v>-22.458568183307484</v>
      </c>
      <c r="AA19" s="19">
        <f>SUM(AA20:AA23)</f>
        <v>220278260</v>
      </c>
    </row>
    <row r="20" spans="1:27" ht="12.75">
      <c r="A20" s="5" t="s">
        <v>46</v>
      </c>
      <c r="B20" s="3"/>
      <c r="C20" s="22">
        <v>107295965</v>
      </c>
      <c r="D20" s="22"/>
      <c r="E20" s="23">
        <v>126996922</v>
      </c>
      <c r="F20" s="24">
        <v>130498770</v>
      </c>
      <c r="G20" s="24">
        <v>8568191</v>
      </c>
      <c r="H20" s="24">
        <v>10713511</v>
      </c>
      <c r="I20" s="24">
        <v>10258303</v>
      </c>
      <c r="J20" s="24">
        <v>29540005</v>
      </c>
      <c r="K20" s="24">
        <v>9566532</v>
      </c>
      <c r="L20" s="24">
        <v>9945684</v>
      </c>
      <c r="M20" s="24">
        <v>11155535</v>
      </c>
      <c r="N20" s="24">
        <v>30667751</v>
      </c>
      <c r="O20" s="24">
        <v>11265523</v>
      </c>
      <c r="P20" s="24">
        <v>10745628</v>
      </c>
      <c r="Q20" s="24">
        <v>10260308</v>
      </c>
      <c r="R20" s="24">
        <v>32271459</v>
      </c>
      <c r="S20" s="24"/>
      <c r="T20" s="24"/>
      <c r="U20" s="24"/>
      <c r="V20" s="24"/>
      <c r="W20" s="24">
        <v>92479215</v>
      </c>
      <c r="X20" s="24">
        <v>97874064</v>
      </c>
      <c r="Y20" s="24">
        <v>-5394849</v>
      </c>
      <c r="Z20" s="6">
        <v>-5.51</v>
      </c>
      <c r="AA20" s="22">
        <v>130498770</v>
      </c>
    </row>
    <row r="21" spans="1:27" ht="12.75">
      <c r="A21" s="5" t="s">
        <v>47</v>
      </c>
      <c r="B21" s="3"/>
      <c r="C21" s="22">
        <v>93989597</v>
      </c>
      <c r="D21" s="22"/>
      <c r="E21" s="23">
        <v>40516600</v>
      </c>
      <c r="F21" s="24">
        <v>59685760</v>
      </c>
      <c r="G21" s="24">
        <v>1124023</v>
      </c>
      <c r="H21" s="24">
        <v>1225862</v>
      </c>
      <c r="I21" s="24">
        <v>1113660</v>
      </c>
      <c r="J21" s="24">
        <v>3463545</v>
      </c>
      <c r="K21" s="24">
        <v>4126779</v>
      </c>
      <c r="L21" s="24">
        <v>1344211</v>
      </c>
      <c r="M21" s="24">
        <v>7717263</v>
      </c>
      <c r="N21" s="24">
        <v>13188253</v>
      </c>
      <c r="O21" s="24">
        <v>1492063</v>
      </c>
      <c r="P21" s="24">
        <v>3871208</v>
      </c>
      <c r="Q21" s="24">
        <v>4038099</v>
      </c>
      <c r="R21" s="24">
        <v>9401370</v>
      </c>
      <c r="S21" s="24"/>
      <c r="T21" s="24"/>
      <c r="U21" s="24"/>
      <c r="V21" s="24"/>
      <c r="W21" s="24">
        <v>26053168</v>
      </c>
      <c r="X21" s="24">
        <v>44764317</v>
      </c>
      <c r="Y21" s="24">
        <v>-18711149</v>
      </c>
      <c r="Z21" s="6">
        <v>-41.8</v>
      </c>
      <c r="AA21" s="22">
        <v>59685760</v>
      </c>
    </row>
    <row r="22" spans="1:27" ht="12.75">
      <c r="A22" s="5" t="s">
        <v>48</v>
      </c>
      <c r="B22" s="3"/>
      <c r="C22" s="25">
        <v>12818433</v>
      </c>
      <c r="D22" s="25"/>
      <c r="E22" s="26">
        <v>13608500</v>
      </c>
      <c r="F22" s="27">
        <v>15664440</v>
      </c>
      <c r="G22" s="27">
        <v>514323</v>
      </c>
      <c r="H22" s="27">
        <v>512232</v>
      </c>
      <c r="I22" s="27">
        <v>399304</v>
      </c>
      <c r="J22" s="27">
        <v>1425859</v>
      </c>
      <c r="K22" s="27">
        <v>436176</v>
      </c>
      <c r="L22" s="27">
        <v>436487</v>
      </c>
      <c r="M22" s="27">
        <v>428032</v>
      </c>
      <c r="N22" s="27">
        <v>1300695</v>
      </c>
      <c r="O22" s="27">
        <v>453386</v>
      </c>
      <c r="P22" s="27">
        <v>423041</v>
      </c>
      <c r="Q22" s="27">
        <v>380747</v>
      </c>
      <c r="R22" s="27">
        <v>1257174</v>
      </c>
      <c r="S22" s="27"/>
      <c r="T22" s="27"/>
      <c r="U22" s="27"/>
      <c r="V22" s="27"/>
      <c r="W22" s="27">
        <v>3983728</v>
      </c>
      <c r="X22" s="27">
        <v>11748321</v>
      </c>
      <c r="Y22" s="27">
        <v>-7764593</v>
      </c>
      <c r="Z22" s="7">
        <v>-66.09</v>
      </c>
      <c r="AA22" s="25">
        <v>15664440</v>
      </c>
    </row>
    <row r="23" spans="1:27" ht="12.75">
      <c r="A23" s="5" t="s">
        <v>49</v>
      </c>
      <c r="B23" s="3"/>
      <c r="C23" s="22">
        <v>13389095</v>
      </c>
      <c r="D23" s="22"/>
      <c r="E23" s="23">
        <v>14750790</v>
      </c>
      <c r="F23" s="24">
        <v>14429290</v>
      </c>
      <c r="G23" s="24">
        <v>727899</v>
      </c>
      <c r="H23" s="24">
        <v>666152</v>
      </c>
      <c r="I23" s="24">
        <v>619026</v>
      </c>
      <c r="J23" s="24">
        <v>2013077</v>
      </c>
      <c r="K23" s="24">
        <v>602858</v>
      </c>
      <c r="L23" s="24">
        <v>606888</v>
      </c>
      <c r="M23" s="24">
        <v>598182</v>
      </c>
      <c r="N23" s="24">
        <v>1807928</v>
      </c>
      <c r="O23" s="24">
        <v>598036</v>
      </c>
      <c r="P23" s="24">
        <v>591684</v>
      </c>
      <c r="Q23" s="24">
        <v>578326</v>
      </c>
      <c r="R23" s="24">
        <v>1768046</v>
      </c>
      <c r="S23" s="24"/>
      <c r="T23" s="24"/>
      <c r="U23" s="24"/>
      <c r="V23" s="24"/>
      <c r="W23" s="24">
        <v>5589051</v>
      </c>
      <c r="X23" s="24">
        <v>10821960</v>
      </c>
      <c r="Y23" s="24">
        <v>-5232909</v>
      </c>
      <c r="Z23" s="6">
        <v>-48.35</v>
      </c>
      <c r="AA23" s="22">
        <v>14429290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289476026</v>
      </c>
      <c r="D25" s="40">
        <f>+D5+D9+D15+D19+D24</f>
        <v>0</v>
      </c>
      <c r="E25" s="41">
        <f t="shared" si="4"/>
        <v>262883252</v>
      </c>
      <c r="F25" s="42">
        <f t="shared" si="4"/>
        <v>299621510</v>
      </c>
      <c r="G25" s="42">
        <f t="shared" si="4"/>
        <v>51417772</v>
      </c>
      <c r="H25" s="42">
        <f t="shared" si="4"/>
        <v>14774903</v>
      </c>
      <c r="I25" s="42">
        <f t="shared" si="4"/>
        <v>13764198</v>
      </c>
      <c r="J25" s="42">
        <f t="shared" si="4"/>
        <v>79956873</v>
      </c>
      <c r="K25" s="42">
        <f t="shared" si="4"/>
        <v>21304290</v>
      </c>
      <c r="L25" s="42">
        <f t="shared" si="4"/>
        <v>15506793</v>
      </c>
      <c r="M25" s="42">
        <f t="shared" si="4"/>
        <v>40567893</v>
      </c>
      <c r="N25" s="42">
        <f t="shared" si="4"/>
        <v>77378976</v>
      </c>
      <c r="O25" s="42">
        <f t="shared" si="4"/>
        <v>15248148</v>
      </c>
      <c r="P25" s="42">
        <f t="shared" si="4"/>
        <v>17787048</v>
      </c>
      <c r="Q25" s="42">
        <f t="shared" si="4"/>
        <v>31568092</v>
      </c>
      <c r="R25" s="42">
        <f t="shared" si="4"/>
        <v>64603288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221939137</v>
      </c>
      <c r="X25" s="42">
        <f t="shared" si="4"/>
        <v>224716059</v>
      </c>
      <c r="Y25" s="42">
        <f t="shared" si="4"/>
        <v>-2776922</v>
      </c>
      <c r="Z25" s="43">
        <f>+IF(X25&lt;&gt;0,+(Y25/X25)*100,0)</f>
        <v>-1.2357470188634805</v>
      </c>
      <c r="AA25" s="40">
        <f>+AA5+AA9+AA15+AA19+AA24</f>
        <v>299621510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62166866</v>
      </c>
      <c r="D28" s="19">
        <f>SUM(D29:D31)</f>
        <v>0</v>
      </c>
      <c r="E28" s="20">
        <f t="shared" si="5"/>
        <v>72957180</v>
      </c>
      <c r="F28" s="21">
        <f t="shared" si="5"/>
        <v>71165836</v>
      </c>
      <c r="G28" s="21">
        <f t="shared" si="5"/>
        <v>3356492</v>
      </c>
      <c r="H28" s="21">
        <f t="shared" si="5"/>
        <v>4783956</v>
      </c>
      <c r="I28" s="21">
        <f t="shared" si="5"/>
        <v>7122709</v>
      </c>
      <c r="J28" s="21">
        <f t="shared" si="5"/>
        <v>15263157</v>
      </c>
      <c r="K28" s="21">
        <f t="shared" si="5"/>
        <v>5531738</v>
      </c>
      <c r="L28" s="21">
        <f t="shared" si="5"/>
        <v>7116756</v>
      </c>
      <c r="M28" s="21">
        <f t="shared" si="5"/>
        <v>4771325</v>
      </c>
      <c r="N28" s="21">
        <f t="shared" si="5"/>
        <v>17419819</v>
      </c>
      <c r="O28" s="21">
        <f t="shared" si="5"/>
        <v>3927483</v>
      </c>
      <c r="P28" s="21">
        <f t="shared" si="5"/>
        <v>8689644</v>
      </c>
      <c r="Q28" s="21">
        <f t="shared" si="5"/>
        <v>6655496</v>
      </c>
      <c r="R28" s="21">
        <f t="shared" si="5"/>
        <v>19272623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51955599</v>
      </c>
      <c r="X28" s="21">
        <f t="shared" si="5"/>
        <v>53351109</v>
      </c>
      <c r="Y28" s="21">
        <f t="shared" si="5"/>
        <v>-1395510</v>
      </c>
      <c r="Z28" s="4">
        <f>+IF(X28&lt;&gt;0,+(Y28/X28)*100,0)</f>
        <v>-2.6157094503883696</v>
      </c>
      <c r="AA28" s="19">
        <f>SUM(AA29:AA31)</f>
        <v>71165836</v>
      </c>
    </row>
    <row r="29" spans="1:27" ht="12.75">
      <c r="A29" s="5" t="s">
        <v>32</v>
      </c>
      <c r="B29" s="3"/>
      <c r="C29" s="22">
        <v>9716647</v>
      </c>
      <c r="D29" s="22"/>
      <c r="E29" s="23">
        <v>10705120</v>
      </c>
      <c r="F29" s="24">
        <v>10737740</v>
      </c>
      <c r="G29" s="24">
        <v>740619</v>
      </c>
      <c r="H29" s="24">
        <v>825493</v>
      </c>
      <c r="I29" s="24">
        <v>827163</v>
      </c>
      <c r="J29" s="24">
        <v>2393275</v>
      </c>
      <c r="K29" s="24">
        <v>768678</v>
      </c>
      <c r="L29" s="24">
        <v>1014856</v>
      </c>
      <c r="M29" s="24">
        <v>810470</v>
      </c>
      <c r="N29" s="24">
        <v>2594004</v>
      </c>
      <c r="O29" s="24">
        <v>840428</v>
      </c>
      <c r="P29" s="24">
        <v>864919</v>
      </c>
      <c r="Q29" s="24">
        <v>855715</v>
      </c>
      <c r="R29" s="24">
        <v>2561062</v>
      </c>
      <c r="S29" s="24"/>
      <c r="T29" s="24"/>
      <c r="U29" s="24"/>
      <c r="V29" s="24"/>
      <c r="W29" s="24">
        <v>7548341</v>
      </c>
      <c r="X29" s="24">
        <v>8030619</v>
      </c>
      <c r="Y29" s="24">
        <v>-482278</v>
      </c>
      <c r="Z29" s="6">
        <v>-6.01</v>
      </c>
      <c r="AA29" s="22">
        <v>10737740</v>
      </c>
    </row>
    <row r="30" spans="1:27" ht="12.75">
      <c r="A30" s="5" t="s">
        <v>33</v>
      </c>
      <c r="B30" s="3"/>
      <c r="C30" s="25">
        <v>50841071</v>
      </c>
      <c r="D30" s="25"/>
      <c r="E30" s="26">
        <v>60540400</v>
      </c>
      <c r="F30" s="27">
        <v>58722426</v>
      </c>
      <c r="G30" s="27">
        <v>2511763</v>
      </c>
      <c r="H30" s="27">
        <v>3839167</v>
      </c>
      <c r="I30" s="27">
        <v>6180722</v>
      </c>
      <c r="J30" s="27">
        <v>12531652</v>
      </c>
      <c r="K30" s="27">
        <v>4585551</v>
      </c>
      <c r="L30" s="27">
        <v>5910801</v>
      </c>
      <c r="M30" s="27">
        <v>3829981</v>
      </c>
      <c r="N30" s="27">
        <v>14326333</v>
      </c>
      <c r="O30" s="27">
        <v>2976316</v>
      </c>
      <c r="P30" s="27">
        <v>7677119</v>
      </c>
      <c r="Q30" s="27">
        <v>5683188</v>
      </c>
      <c r="R30" s="27">
        <v>16336623</v>
      </c>
      <c r="S30" s="27"/>
      <c r="T30" s="27"/>
      <c r="U30" s="27"/>
      <c r="V30" s="27"/>
      <c r="W30" s="27">
        <v>43194608</v>
      </c>
      <c r="X30" s="27">
        <v>44041275</v>
      </c>
      <c r="Y30" s="27">
        <v>-846667</v>
      </c>
      <c r="Z30" s="7">
        <v>-1.92</v>
      </c>
      <c r="AA30" s="25">
        <v>58722426</v>
      </c>
    </row>
    <row r="31" spans="1:27" ht="12.75">
      <c r="A31" s="5" t="s">
        <v>34</v>
      </c>
      <c r="B31" s="3"/>
      <c r="C31" s="22">
        <v>1609148</v>
      </c>
      <c r="D31" s="22"/>
      <c r="E31" s="23">
        <v>1711660</v>
      </c>
      <c r="F31" s="24">
        <v>1705670</v>
      </c>
      <c r="G31" s="24">
        <v>104110</v>
      </c>
      <c r="H31" s="24">
        <v>119296</v>
      </c>
      <c r="I31" s="24">
        <v>114824</v>
      </c>
      <c r="J31" s="24">
        <v>338230</v>
      </c>
      <c r="K31" s="24">
        <v>177509</v>
      </c>
      <c r="L31" s="24">
        <v>191099</v>
      </c>
      <c r="M31" s="24">
        <v>130874</v>
      </c>
      <c r="N31" s="24">
        <v>499482</v>
      </c>
      <c r="O31" s="24">
        <v>110739</v>
      </c>
      <c r="P31" s="24">
        <v>147606</v>
      </c>
      <c r="Q31" s="24">
        <v>116593</v>
      </c>
      <c r="R31" s="24">
        <v>374938</v>
      </c>
      <c r="S31" s="24"/>
      <c r="T31" s="24"/>
      <c r="U31" s="24"/>
      <c r="V31" s="24"/>
      <c r="W31" s="24">
        <v>1212650</v>
      </c>
      <c r="X31" s="24">
        <v>1279215</v>
      </c>
      <c r="Y31" s="24">
        <v>-66565</v>
      </c>
      <c r="Z31" s="6">
        <v>-5.2</v>
      </c>
      <c r="AA31" s="22">
        <v>1705670</v>
      </c>
    </row>
    <row r="32" spans="1:27" ht="12.75">
      <c r="A32" s="2" t="s">
        <v>35</v>
      </c>
      <c r="B32" s="3"/>
      <c r="C32" s="19">
        <f aca="true" t="shared" si="6" ref="C32:Y32">SUM(C33:C37)</f>
        <v>11437188</v>
      </c>
      <c r="D32" s="19">
        <f>SUM(D33:D37)</f>
        <v>0</v>
      </c>
      <c r="E32" s="20">
        <f t="shared" si="6"/>
        <v>12827880</v>
      </c>
      <c r="F32" s="21">
        <f t="shared" si="6"/>
        <v>12571340</v>
      </c>
      <c r="G32" s="21">
        <f t="shared" si="6"/>
        <v>814715</v>
      </c>
      <c r="H32" s="21">
        <f t="shared" si="6"/>
        <v>886089</v>
      </c>
      <c r="I32" s="21">
        <f t="shared" si="6"/>
        <v>951178</v>
      </c>
      <c r="J32" s="21">
        <f t="shared" si="6"/>
        <v>2651982</v>
      </c>
      <c r="K32" s="21">
        <f t="shared" si="6"/>
        <v>879656</v>
      </c>
      <c r="L32" s="21">
        <f t="shared" si="6"/>
        <v>1471160</v>
      </c>
      <c r="M32" s="21">
        <f t="shared" si="6"/>
        <v>989161</v>
      </c>
      <c r="N32" s="21">
        <f t="shared" si="6"/>
        <v>3339977</v>
      </c>
      <c r="O32" s="21">
        <f t="shared" si="6"/>
        <v>1101661</v>
      </c>
      <c r="P32" s="21">
        <f t="shared" si="6"/>
        <v>858159</v>
      </c>
      <c r="Q32" s="21">
        <f t="shared" si="6"/>
        <v>881332</v>
      </c>
      <c r="R32" s="21">
        <f t="shared" si="6"/>
        <v>2841152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8833111</v>
      </c>
      <c r="X32" s="21">
        <f t="shared" si="6"/>
        <v>9428283</v>
      </c>
      <c r="Y32" s="21">
        <f t="shared" si="6"/>
        <v>-595172</v>
      </c>
      <c r="Z32" s="4">
        <f>+IF(X32&lt;&gt;0,+(Y32/X32)*100,0)</f>
        <v>-6.312623411919223</v>
      </c>
      <c r="AA32" s="19">
        <f>SUM(AA33:AA37)</f>
        <v>12571340</v>
      </c>
    </row>
    <row r="33" spans="1:27" ht="12.75">
      <c r="A33" s="5" t="s">
        <v>36</v>
      </c>
      <c r="B33" s="3"/>
      <c r="C33" s="22">
        <v>7098176</v>
      </c>
      <c r="D33" s="22"/>
      <c r="E33" s="23">
        <v>8013310</v>
      </c>
      <c r="F33" s="24">
        <v>7447990</v>
      </c>
      <c r="G33" s="24">
        <v>557641</v>
      </c>
      <c r="H33" s="24">
        <v>581744</v>
      </c>
      <c r="I33" s="24">
        <v>570303</v>
      </c>
      <c r="J33" s="24">
        <v>1709688</v>
      </c>
      <c r="K33" s="24">
        <v>574413</v>
      </c>
      <c r="L33" s="24">
        <v>963751</v>
      </c>
      <c r="M33" s="24">
        <v>589876</v>
      </c>
      <c r="N33" s="24">
        <v>2128040</v>
      </c>
      <c r="O33" s="24">
        <v>724074</v>
      </c>
      <c r="P33" s="24">
        <v>581185</v>
      </c>
      <c r="Q33" s="24">
        <v>566525</v>
      </c>
      <c r="R33" s="24">
        <v>1871784</v>
      </c>
      <c r="S33" s="24"/>
      <c r="T33" s="24"/>
      <c r="U33" s="24"/>
      <c r="V33" s="24"/>
      <c r="W33" s="24">
        <v>5709512</v>
      </c>
      <c r="X33" s="24">
        <v>5585868</v>
      </c>
      <c r="Y33" s="24">
        <v>123644</v>
      </c>
      <c r="Z33" s="6">
        <v>2.21</v>
      </c>
      <c r="AA33" s="22">
        <v>7447990</v>
      </c>
    </row>
    <row r="34" spans="1:27" ht="12.75">
      <c r="A34" s="5" t="s">
        <v>37</v>
      </c>
      <c r="B34" s="3"/>
      <c r="C34" s="22">
        <v>1086846</v>
      </c>
      <c r="D34" s="22"/>
      <c r="E34" s="23">
        <v>1276210</v>
      </c>
      <c r="F34" s="24">
        <v>1239180</v>
      </c>
      <c r="G34" s="24">
        <v>61891</v>
      </c>
      <c r="H34" s="24">
        <v>68774</v>
      </c>
      <c r="I34" s="24">
        <v>65695</v>
      </c>
      <c r="J34" s="24">
        <v>196360</v>
      </c>
      <c r="K34" s="24">
        <v>65847</v>
      </c>
      <c r="L34" s="24">
        <v>106485</v>
      </c>
      <c r="M34" s="24">
        <v>63442</v>
      </c>
      <c r="N34" s="24">
        <v>235774</v>
      </c>
      <c r="O34" s="24">
        <v>140088</v>
      </c>
      <c r="P34" s="24">
        <v>57826</v>
      </c>
      <c r="Q34" s="24">
        <v>64037</v>
      </c>
      <c r="R34" s="24">
        <v>261951</v>
      </c>
      <c r="S34" s="24"/>
      <c r="T34" s="24"/>
      <c r="U34" s="24"/>
      <c r="V34" s="24"/>
      <c r="W34" s="24">
        <v>694085</v>
      </c>
      <c r="X34" s="24">
        <v>929340</v>
      </c>
      <c r="Y34" s="24">
        <v>-235255</v>
      </c>
      <c r="Z34" s="6">
        <v>-25.31</v>
      </c>
      <c r="AA34" s="22">
        <v>1239180</v>
      </c>
    </row>
    <row r="35" spans="1:27" ht="12.75">
      <c r="A35" s="5" t="s">
        <v>38</v>
      </c>
      <c r="B35" s="3"/>
      <c r="C35" s="22">
        <v>2624749</v>
      </c>
      <c r="D35" s="22"/>
      <c r="E35" s="23">
        <v>2803690</v>
      </c>
      <c r="F35" s="24">
        <v>3103140</v>
      </c>
      <c r="G35" s="24">
        <v>157349</v>
      </c>
      <c r="H35" s="24">
        <v>186602</v>
      </c>
      <c r="I35" s="24">
        <v>265559</v>
      </c>
      <c r="J35" s="24">
        <v>609510</v>
      </c>
      <c r="K35" s="24">
        <v>178989</v>
      </c>
      <c r="L35" s="24">
        <v>321387</v>
      </c>
      <c r="M35" s="24">
        <v>245471</v>
      </c>
      <c r="N35" s="24">
        <v>745847</v>
      </c>
      <c r="O35" s="24">
        <v>192788</v>
      </c>
      <c r="P35" s="24">
        <v>172853</v>
      </c>
      <c r="Q35" s="24">
        <v>196776</v>
      </c>
      <c r="R35" s="24">
        <v>562417</v>
      </c>
      <c r="S35" s="24"/>
      <c r="T35" s="24"/>
      <c r="U35" s="24"/>
      <c r="V35" s="24"/>
      <c r="W35" s="24">
        <v>1917774</v>
      </c>
      <c r="X35" s="24">
        <v>2327310</v>
      </c>
      <c r="Y35" s="24">
        <v>-409536</v>
      </c>
      <c r="Z35" s="6">
        <v>-17.6</v>
      </c>
      <c r="AA35" s="22">
        <v>3103140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627417</v>
      </c>
      <c r="D37" s="25"/>
      <c r="E37" s="26">
        <v>734670</v>
      </c>
      <c r="F37" s="27">
        <v>781030</v>
      </c>
      <c r="G37" s="27">
        <v>37834</v>
      </c>
      <c r="H37" s="27">
        <v>48969</v>
      </c>
      <c r="I37" s="27">
        <v>49621</v>
      </c>
      <c r="J37" s="27">
        <v>136424</v>
      </c>
      <c r="K37" s="27">
        <v>60407</v>
      </c>
      <c r="L37" s="27">
        <v>79537</v>
      </c>
      <c r="M37" s="27">
        <v>90372</v>
      </c>
      <c r="N37" s="27">
        <v>230316</v>
      </c>
      <c r="O37" s="27">
        <v>44711</v>
      </c>
      <c r="P37" s="27">
        <v>46295</v>
      </c>
      <c r="Q37" s="27">
        <v>53994</v>
      </c>
      <c r="R37" s="27">
        <v>145000</v>
      </c>
      <c r="S37" s="27"/>
      <c r="T37" s="27"/>
      <c r="U37" s="27"/>
      <c r="V37" s="27"/>
      <c r="W37" s="27">
        <v>511740</v>
      </c>
      <c r="X37" s="27">
        <v>585765</v>
      </c>
      <c r="Y37" s="27">
        <v>-74025</v>
      </c>
      <c r="Z37" s="7">
        <v>-12.64</v>
      </c>
      <c r="AA37" s="25">
        <v>781030</v>
      </c>
    </row>
    <row r="38" spans="1:27" ht="12.75">
      <c r="A38" s="2" t="s">
        <v>41</v>
      </c>
      <c r="B38" s="8"/>
      <c r="C38" s="19">
        <f aca="true" t="shared" si="7" ref="C38:Y38">SUM(C39:C41)</f>
        <v>20261252</v>
      </c>
      <c r="D38" s="19">
        <f>SUM(D39:D41)</f>
        <v>0</v>
      </c>
      <c r="E38" s="20">
        <f t="shared" si="7"/>
        <v>21730880</v>
      </c>
      <c r="F38" s="21">
        <f t="shared" si="7"/>
        <v>21892990</v>
      </c>
      <c r="G38" s="21">
        <f t="shared" si="7"/>
        <v>1045277</v>
      </c>
      <c r="H38" s="21">
        <f t="shared" si="7"/>
        <v>1177092</v>
      </c>
      <c r="I38" s="21">
        <f t="shared" si="7"/>
        <v>2936704</v>
      </c>
      <c r="J38" s="21">
        <f t="shared" si="7"/>
        <v>5159073</v>
      </c>
      <c r="K38" s="21">
        <f t="shared" si="7"/>
        <v>1737556</v>
      </c>
      <c r="L38" s="21">
        <f t="shared" si="7"/>
        <v>2374888</v>
      </c>
      <c r="M38" s="21">
        <f t="shared" si="7"/>
        <v>2058476</v>
      </c>
      <c r="N38" s="21">
        <f t="shared" si="7"/>
        <v>6170920</v>
      </c>
      <c r="O38" s="21">
        <f t="shared" si="7"/>
        <v>1073359</v>
      </c>
      <c r="P38" s="21">
        <f t="shared" si="7"/>
        <v>1566908</v>
      </c>
      <c r="Q38" s="21">
        <f t="shared" si="7"/>
        <v>1573766</v>
      </c>
      <c r="R38" s="21">
        <f t="shared" si="7"/>
        <v>4214033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15544026</v>
      </c>
      <c r="X38" s="21">
        <f t="shared" si="7"/>
        <v>16418034</v>
      </c>
      <c r="Y38" s="21">
        <f t="shared" si="7"/>
        <v>-874008</v>
      </c>
      <c r="Z38" s="4">
        <f>+IF(X38&lt;&gt;0,+(Y38/X38)*100,0)</f>
        <v>-5.323463211246851</v>
      </c>
      <c r="AA38" s="19">
        <f>SUM(AA39:AA41)</f>
        <v>21892990</v>
      </c>
    </row>
    <row r="39" spans="1:27" ht="12.75">
      <c r="A39" s="5" t="s">
        <v>42</v>
      </c>
      <c r="B39" s="3"/>
      <c r="C39" s="22">
        <v>1765603</v>
      </c>
      <c r="D39" s="22"/>
      <c r="E39" s="23">
        <v>2192500</v>
      </c>
      <c r="F39" s="24">
        <v>2264550</v>
      </c>
      <c r="G39" s="24">
        <v>176950</v>
      </c>
      <c r="H39" s="24">
        <v>157959</v>
      </c>
      <c r="I39" s="24">
        <v>143655</v>
      </c>
      <c r="J39" s="24">
        <v>478564</v>
      </c>
      <c r="K39" s="24">
        <v>149882</v>
      </c>
      <c r="L39" s="24">
        <v>248021</v>
      </c>
      <c r="M39" s="24">
        <v>149418</v>
      </c>
      <c r="N39" s="24">
        <v>547321</v>
      </c>
      <c r="O39" s="24">
        <v>143072</v>
      </c>
      <c r="P39" s="24">
        <v>142021</v>
      </c>
      <c r="Q39" s="24">
        <v>142432</v>
      </c>
      <c r="R39" s="24">
        <v>427525</v>
      </c>
      <c r="S39" s="24"/>
      <c r="T39" s="24"/>
      <c r="U39" s="24"/>
      <c r="V39" s="24"/>
      <c r="W39" s="24">
        <v>1453410</v>
      </c>
      <c r="X39" s="24">
        <v>1698327</v>
      </c>
      <c r="Y39" s="24">
        <v>-244917</v>
      </c>
      <c r="Z39" s="6">
        <v>-14.42</v>
      </c>
      <c r="AA39" s="22">
        <v>2264550</v>
      </c>
    </row>
    <row r="40" spans="1:27" ht="12.75">
      <c r="A40" s="5" t="s">
        <v>43</v>
      </c>
      <c r="B40" s="3"/>
      <c r="C40" s="22">
        <v>18495649</v>
      </c>
      <c r="D40" s="22"/>
      <c r="E40" s="23">
        <v>19538380</v>
      </c>
      <c r="F40" s="24">
        <v>19628440</v>
      </c>
      <c r="G40" s="24">
        <v>868327</v>
      </c>
      <c r="H40" s="24">
        <v>1019133</v>
      </c>
      <c r="I40" s="24">
        <v>2793049</v>
      </c>
      <c r="J40" s="24">
        <v>4680509</v>
      </c>
      <c r="K40" s="24">
        <v>1587674</v>
      </c>
      <c r="L40" s="24">
        <v>2126867</v>
      </c>
      <c r="M40" s="24">
        <v>1909058</v>
      </c>
      <c r="N40" s="24">
        <v>5623599</v>
      </c>
      <c r="O40" s="24">
        <v>930287</v>
      </c>
      <c r="P40" s="24">
        <v>1424887</v>
      </c>
      <c r="Q40" s="24">
        <v>1431334</v>
      </c>
      <c r="R40" s="24">
        <v>3786508</v>
      </c>
      <c r="S40" s="24"/>
      <c r="T40" s="24"/>
      <c r="U40" s="24"/>
      <c r="V40" s="24"/>
      <c r="W40" s="24">
        <v>14090616</v>
      </c>
      <c r="X40" s="24">
        <v>14719707</v>
      </c>
      <c r="Y40" s="24">
        <v>-629091</v>
      </c>
      <c r="Z40" s="6">
        <v>-4.27</v>
      </c>
      <c r="AA40" s="22">
        <v>19628440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151325504</v>
      </c>
      <c r="D42" s="19">
        <f>SUM(D43:D46)</f>
        <v>0</v>
      </c>
      <c r="E42" s="20">
        <f t="shared" si="8"/>
        <v>175316100</v>
      </c>
      <c r="F42" s="21">
        <f t="shared" si="8"/>
        <v>181405000</v>
      </c>
      <c r="G42" s="21">
        <f t="shared" si="8"/>
        <v>8652125</v>
      </c>
      <c r="H42" s="21">
        <f t="shared" si="8"/>
        <v>7933214</v>
      </c>
      <c r="I42" s="21">
        <f t="shared" si="8"/>
        <v>31930400</v>
      </c>
      <c r="J42" s="21">
        <f t="shared" si="8"/>
        <v>48515739</v>
      </c>
      <c r="K42" s="21">
        <f t="shared" si="8"/>
        <v>12891839</v>
      </c>
      <c r="L42" s="21">
        <f t="shared" si="8"/>
        <v>15499034</v>
      </c>
      <c r="M42" s="21">
        <f t="shared" si="8"/>
        <v>12741788</v>
      </c>
      <c r="N42" s="21">
        <f t="shared" si="8"/>
        <v>41132661</v>
      </c>
      <c r="O42" s="21">
        <f t="shared" si="8"/>
        <v>12090758</v>
      </c>
      <c r="P42" s="21">
        <f t="shared" si="8"/>
        <v>4889899</v>
      </c>
      <c r="Q42" s="21">
        <f t="shared" si="8"/>
        <v>11701617</v>
      </c>
      <c r="R42" s="21">
        <f t="shared" si="8"/>
        <v>28682274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118330674</v>
      </c>
      <c r="X42" s="21">
        <f t="shared" si="8"/>
        <v>136050840</v>
      </c>
      <c r="Y42" s="21">
        <f t="shared" si="8"/>
        <v>-17720166</v>
      </c>
      <c r="Z42" s="4">
        <f>+IF(X42&lt;&gt;0,+(Y42/X42)*100,0)</f>
        <v>-13.024664897328087</v>
      </c>
      <c r="AA42" s="19">
        <f>SUM(AA43:AA46)</f>
        <v>181405000</v>
      </c>
    </row>
    <row r="43" spans="1:27" ht="12.75">
      <c r="A43" s="5" t="s">
        <v>46</v>
      </c>
      <c r="B43" s="3"/>
      <c r="C43" s="22">
        <v>98648054</v>
      </c>
      <c r="D43" s="22"/>
      <c r="E43" s="23">
        <v>120767050</v>
      </c>
      <c r="F43" s="24">
        <v>121197600</v>
      </c>
      <c r="G43" s="24">
        <v>6926791</v>
      </c>
      <c r="H43" s="24">
        <v>6123129</v>
      </c>
      <c r="I43" s="24">
        <v>23057419</v>
      </c>
      <c r="J43" s="24">
        <v>36107339</v>
      </c>
      <c r="K43" s="24">
        <v>8228426</v>
      </c>
      <c r="L43" s="24">
        <v>9818803</v>
      </c>
      <c r="M43" s="24">
        <v>7984552</v>
      </c>
      <c r="N43" s="24">
        <v>26031781</v>
      </c>
      <c r="O43" s="24">
        <v>9026643</v>
      </c>
      <c r="P43" s="24">
        <v>957938</v>
      </c>
      <c r="Q43" s="24">
        <v>8018501</v>
      </c>
      <c r="R43" s="24">
        <v>18003082</v>
      </c>
      <c r="S43" s="24"/>
      <c r="T43" s="24"/>
      <c r="U43" s="24"/>
      <c r="V43" s="24"/>
      <c r="W43" s="24">
        <v>80142202</v>
      </c>
      <c r="X43" s="24">
        <v>90895500</v>
      </c>
      <c r="Y43" s="24">
        <v>-10753298</v>
      </c>
      <c r="Z43" s="6">
        <v>-11.83</v>
      </c>
      <c r="AA43" s="22">
        <v>121197600</v>
      </c>
    </row>
    <row r="44" spans="1:27" ht="12.75">
      <c r="A44" s="5" t="s">
        <v>47</v>
      </c>
      <c r="B44" s="3"/>
      <c r="C44" s="22">
        <v>22218616</v>
      </c>
      <c r="D44" s="22"/>
      <c r="E44" s="23">
        <v>23561200</v>
      </c>
      <c r="F44" s="24">
        <v>25975750</v>
      </c>
      <c r="G44" s="24">
        <v>728907</v>
      </c>
      <c r="H44" s="24">
        <v>728260</v>
      </c>
      <c r="I44" s="24">
        <v>3950591</v>
      </c>
      <c r="J44" s="24">
        <v>5407758</v>
      </c>
      <c r="K44" s="24">
        <v>1943881</v>
      </c>
      <c r="L44" s="24">
        <v>2074302</v>
      </c>
      <c r="M44" s="24">
        <v>1846144</v>
      </c>
      <c r="N44" s="24">
        <v>5864327</v>
      </c>
      <c r="O44" s="24">
        <v>1474358</v>
      </c>
      <c r="P44" s="24">
        <v>2013496</v>
      </c>
      <c r="Q44" s="24">
        <v>1811551</v>
      </c>
      <c r="R44" s="24">
        <v>5299405</v>
      </c>
      <c r="S44" s="24"/>
      <c r="T44" s="24"/>
      <c r="U44" s="24"/>
      <c r="V44" s="24"/>
      <c r="W44" s="24">
        <v>16571490</v>
      </c>
      <c r="X44" s="24">
        <v>19481733</v>
      </c>
      <c r="Y44" s="24">
        <v>-2910243</v>
      </c>
      <c r="Z44" s="6">
        <v>-14.94</v>
      </c>
      <c r="AA44" s="22">
        <v>25975750</v>
      </c>
    </row>
    <row r="45" spans="1:27" ht="12.75">
      <c r="A45" s="5" t="s">
        <v>48</v>
      </c>
      <c r="B45" s="3"/>
      <c r="C45" s="25">
        <v>10145324</v>
      </c>
      <c r="D45" s="25"/>
      <c r="E45" s="26">
        <v>12155110</v>
      </c>
      <c r="F45" s="27">
        <v>14066390</v>
      </c>
      <c r="G45" s="27">
        <v>238720</v>
      </c>
      <c r="H45" s="27">
        <v>273266</v>
      </c>
      <c r="I45" s="27">
        <v>2535110</v>
      </c>
      <c r="J45" s="27">
        <v>3047096</v>
      </c>
      <c r="K45" s="27">
        <v>1113796</v>
      </c>
      <c r="L45" s="27">
        <v>1309860</v>
      </c>
      <c r="M45" s="27">
        <v>1170766</v>
      </c>
      <c r="N45" s="27">
        <v>3594422</v>
      </c>
      <c r="O45" s="27">
        <v>712977</v>
      </c>
      <c r="P45" s="27">
        <v>936086</v>
      </c>
      <c r="Q45" s="27">
        <v>929663</v>
      </c>
      <c r="R45" s="27">
        <v>2578726</v>
      </c>
      <c r="S45" s="27"/>
      <c r="T45" s="27"/>
      <c r="U45" s="27"/>
      <c r="V45" s="27"/>
      <c r="W45" s="27">
        <v>9220244</v>
      </c>
      <c r="X45" s="27">
        <v>10549728</v>
      </c>
      <c r="Y45" s="27">
        <v>-1329484</v>
      </c>
      <c r="Z45" s="7">
        <v>-12.6</v>
      </c>
      <c r="AA45" s="25">
        <v>14066390</v>
      </c>
    </row>
    <row r="46" spans="1:27" ht="12.75">
      <c r="A46" s="5" t="s">
        <v>49</v>
      </c>
      <c r="B46" s="3"/>
      <c r="C46" s="22">
        <v>20313510</v>
      </c>
      <c r="D46" s="22"/>
      <c r="E46" s="23">
        <v>18832740</v>
      </c>
      <c r="F46" s="24">
        <v>20165260</v>
      </c>
      <c r="G46" s="24">
        <v>757707</v>
      </c>
      <c r="H46" s="24">
        <v>808559</v>
      </c>
      <c r="I46" s="24">
        <v>2387280</v>
      </c>
      <c r="J46" s="24">
        <v>3953546</v>
      </c>
      <c r="K46" s="24">
        <v>1605736</v>
      </c>
      <c r="L46" s="24">
        <v>2296069</v>
      </c>
      <c r="M46" s="24">
        <v>1740326</v>
      </c>
      <c r="N46" s="24">
        <v>5642131</v>
      </c>
      <c r="O46" s="24">
        <v>876780</v>
      </c>
      <c r="P46" s="24">
        <v>982379</v>
      </c>
      <c r="Q46" s="24">
        <v>941902</v>
      </c>
      <c r="R46" s="24">
        <v>2801061</v>
      </c>
      <c r="S46" s="24"/>
      <c r="T46" s="24"/>
      <c r="U46" s="24"/>
      <c r="V46" s="24"/>
      <c r="W46" s="24">
        <v>12396738</v>
      </c>
      <c r="X46" s="24">
        <v>15123879</v>
      </c>
      <c r="Y46" s="24">
        <v>-2727141</v>
      </c>
      <c r="Z46" s="6">
        <v>-18.03</v>
      </c>
      <c r="AA46" s="22">
        <v>20165260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245190810</v>
      </c>
      <c r="D48" s="40">
        <f>+D28+D32+D38+D42+D47</f>
        <v>0</v>
      </c>
      <c r="E48" s="41">
        <f t="shared" si="9"/>
        <v>282832040</v>
      </c>
      <c r="F48" s="42">
        <f t="shared" si="9"/>
        <v>287035166</v>
      </c>
      <c r="G48" s="42">
        <f t="shared" si="9"/>
        <v>13868609</v>
      </c>
      <c r="H48" s="42">
        <f t="shared" si="9"/>
        <v>14780351</v>
      </c>
      <c r="I48" s="42">
        <f t="shared" si="9"/>
        <v>42940991</v>
      </c>
      <c r="J48" s="42">
        <f t="shared" si="9"/>
        <v>71589951</v>
      </c>
      <c r="K48" s="42">
        <f t="shared" si="9"/>
        <v>21040789</v>
      </c>
      <c r="L48" s="42">
        <f t="shared" si="9"/>
        <v>26461838</v>
      </c>
      <c r="M48" s="42">
        <f t="shared" si="9"/>
        <v>20560750</v>
      </c>
      <c r="N48" s="42">
        <f t="shared" si="9"/>
        <v>68063377</v>
      </c>
      <c r="O48" s="42">
        <f t="shared" si="9"/>
        <v>18193261</v>
      </c>
      <c r="P48" s="42">
        <f t="shared" si="9"/>
        <v>16004610</v>
      </c>
      <c r="Q48" s="42">
        <f t="shared" si="9"/>
        <v>20812211</v>
      </c>
      <c r="R48" s="42">
        <f t="shared" si="9"/>
        <v>55010082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194663410</v>
      </c>
      <c r="X48" s="42">
        <f t="shared" si="9"/>
        <v>215248266</v>
      </c>
      <c r="Y48" s="42">
        <f t="shared" si="9"/>
        <v>-20584856</v>
      </c>
      <c r="Z48" s="43">
        <f>+IF(X48&lt;&gt;0,+(Y48/X48)*100,0)</f>
        <v>-9.563308630788226</v>
      </c>
      <c r="AA48" s="40">
        <f>+AA28+AA32+AA38+AA42+AA47</f>
        <v>287035166</v>
      </c>
    </row>
    <row r="49" spans="1:27" ht="12.75">
      <c r="A49" s="14" t="s">
        <v>96</v>
      </c>
      <c r="B49" s="15"/>
      <c r="C49" s="44">
        <f aca="true" t="shared" si="10" ref="C49:Y49">+C25-C48</f>
        <v>44285216</v>
      </c>
      <c r="D49" s="44">
        <f>+D25-D48</f>
        <v>0</v>
      </c>
      <c r="E49" s="45">
        <f t="shared" si="10"/>
        <v>-19948788</v>
      </c>
      <c r="F49" s="46">
        <f t="shared" si="10"/>
        <v>12586344</v>
      </c>
      <c r="G49" s="46">
        <f t="shared" si="10"/>
        <v>37549163</v>
      </c>
      <c r="H49" s="46">
        <f t="shared" si="10"/>
        <v>-5448</v>
      </c>
      <c r="I49" s="46">
        <f t="shared" si="10"/>
        <v>-29176793</v>
      </c>
      <c r="J49" s="46">
        <f t="shared" si="10"/>
        <v>8366922</v>
      </c>
      <c r="K49" s="46">
        <f t="shared" si="10"/>
        <v>263501</v>
      </c>
      <c r="L49" s="46">
        <f t="shared" si="10"/>
        <v>-10955045</v>
      </c>
      <c r="M49" s="46">
        <f t="shared" si="10"/>
        <v>20007143</v>
      </c>
      <c r="N49" s="46">
        <f t="shared" si="10"/>
        <v>9315599</v>
      </c>
      <c r="O49" s="46">
        <f t="shared" si="10"/>
        <v>-2945113</v>
      </c>
      <c r="P49" s="46">
        <f t="shared" si="10"/>
        <v>1782438</v>
      </c>
      <c r="Q49" s="46">
        <f t="shared" si="10"/>
        <v>10755881</v>
      </c>
      <c r="R49" s="46">
        <f t="shared" si="10"/>
        <v>9593206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27275727</v>
      </c>
      <c r="X49" s="46">
        <f>IF(F25=F48,0,X25-X48)</f>
        <v>9467793</v>
      </c>
      <c r="Y49" s="46">
        <f t="shared" si="10"/>
        <v>17807934</v>
      </c>
      <c r="Z49" s="47">
        <f>+IF(X49&lt;&gt;0,+(Y49/X49)*100,0)</f>
        <v>188.0896001845414</v>
      </c>
      <c r="AA49" s="44">
        <f>+AA25-AA48</f>
        <v>12586344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127361502</v>
      </c>
      <c r="D5" s="19">
        <f>SUM(D6:D8)</f>
        <v>0</v>
      </c>
      <c r="E5" s="20">
        <f t="shared" si="0"/>
        <v>145255114</v>
      </c>
      <c r="F5" s="21">
        <f t="shared" si="0"/>
        <v>154264444</v>
      </c>
      <c r="G5" s="21">
        <f t="shared" si="0"/>
        <v>59915295</v>
      </c>
      <c r="H5" s="21">
        <f t="shared" si="0"/>
        <v>9580841</v>
      </c>
      <c r="I5" s="21">
        <f t="shared" si="0"/>
        <v>9661343</v>
      </c>
      <c r="J5" s="21">
        <f t="shared" si="0"/>
        <v>79157479</v>
      </c>
      <c r="K5" s="21">
        <f t="shared" si="0"/>
        <v>5321725</v>
      </c>
      <c r="L5" s="21">
        <f t="shared" si="0"/>
        <v>8907389</v>
      </c>
      <c r="M5" s="21">
        <f t="shared" si="0"/>
        <v>21155812</v>
      </c>
      <c r="N5" s="21">
        <f t="shared" si="0"/>
        <v>35384926</v>
      </c>
      <c r="O5" s="21">
        <f t="shared" si="0"/>
        <v>7892367</v>
      </c>
      <c r="P5" s="21">
        <f t="shared" si="0"/>
        <v>8192707</v>
      </c>
      <c r="Q5" s="21">
        <f t="shared" si="0"/>
        <v>17639028</v>
      </c>
      <c r="R5" s="21">
        <f t="shared" si="0"/>
        <v>33724102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148266507</v>
      </c>
      <c r="X5" s="21">
        <f t="shared" si="0"/>
        <v>115433422</v>
      </c>
      <c r="Y5" s="21">
        <f t="shared" si="0"/>
        <v>32833085</v>
      </c>
      <c r="Z5" s="4">
        <f>+IF(X5&lt;&gt;0,+(Y5/X5)*100,0)</f>
        <v>28.443309079063773</v>
      </c>
      <c r="AA5" s="19">
        <f>SUM(AA6:AA8)</f>
        <v>154264444</v>
      </c>
    </row>
    <row r="6" spans="1:27" ht="12.75">
      <c r="A6" s="5" t="s">
        <v>32</v>
      </c>
      <c r="B6" s="3"/>
      <c r="C6" s="22">
        <v>6721481</v>
      </c>
      <c r="D6" s="22"/>
      <c r="E6" s="23">
        <v>20131000</v>
      </c>
      <c r="F6" s="24">
        <v>20131000</v>
      </c>
      <c r="G6" s="24">
        <v>2887478</v>
      </c>
      <c r="H6" s="24"/>
      <c r="I6" s="24"/>
      <c r="J6" s="24">
        <v>2887478</v>
      </c>
      <c r="K6" s="24"/>
      <c r="L6" s="24">
        <v>509000</v>
      </c>
      <c r="M6" s="24">
        <v>2083596</v>
      </c>
      <c r="N6" s="24">
        <v>2592596</v>
      </c>
      <c r="O6" s="24"/>
      <c r="P6" s="24">
        <v>339000</v>
      </c>
      <c r="Q6" s="24">
        <v>1562647</v>
      </c>
      <c r="R6" s="24">
        <v>1901647</v>
      </c>
      <c r="S6" s="24"/>
      <c r="T6" s="24"/>
      <c r="U6" s="24"/>
      <c r="V6" s="24"/>
      <c r="W6" s="24">
        <v>7381721</v>
      </c>
      <c r="X6" s="24">
        <v>15098247</v>
      </c>
      <c r="Y6" s="24">
        <v>-7716526</v>
      </c>
      <c r="Z6" s="6">
        <v>-51.11</v>
      </c>
      <c r="AA6" s="22">
        <v>20131000</v>
      </c>
    </row>
    <row r="7" spans="1:27" ht="12.75">
      <c r="A7" s="5" t="s">
        <v>33</v>
      </c>
      <c r="B7" s="3"/>
      <c r="C7" s="25">
        <v>120638051</v>
      </c>
      <c r="D7" s="25"/>
      <c r="E7" s="26">
        <v>125122014</v>
      </c>
      <c r="F7" s="27">
        <v>134131344</v>
      </c>
      <c r="G7" s="27">
        <v>57027817</v>
      </c>
      <c r="H7" s="27">
        <v>9580841</v>
      </c>
      <c r="I7" s="27">
        <v>9661343</v>
      </c>
      <c r="J7" s="27">
        <v>76270001</v>
      </c>
      <c r="K7" s="27">
        <v>5321725</v>
      </c>
      <c r="L7" s="27">
        <v>8398389</v>
      </c>
      <c r="M7" s="27">
        <v>19072216</v>
      </c>
      <c r="N7" s="27">
        <v>32792330</v>
      </c>
      <c r="O7" s="27">
        <v>7892367</v>
      </c>
      <c r="P7" s="27">
        <v>7853707</v>
      </c>
      <c r="Q7" s="27">
        <v>16076381</v>
      </c>
      <c r="R7" s="27">
        <v>31822455</v>
      </c>
      <c r="S7" s="27"/>
      <c r="T7" s="27"/>
      <c r="U7" s="27"/>
      <c r="V7" s="27"/>
      <c r="W7" s="27">
        <v>140884786</v>
      </c>
      <c r="X7" s="27">
        <v>100333600</v>
      </c>
      <c r="Y7" s="27">
        <v>40551186</v>
      </c>
      <c r="Z7" s="7">
        <v>40.42</v>
      </c>
      <c r="AA7" s="25">
        <v>134131344</v>
      </c>
    </row>
    <row r="8" spans="1:27" ht="12.75">
      <c r="A8" s="5" t="s">
        <v>34</v>
      </c>
      <c r="B8" s="3"/>
      <c r="C8" s="22">
        <v>1970</v>
      </c>
      <c r="D8" s="22"/>
      <c r="E8" s="23">
        <v>2100</v>
      </c>
      <c r="F8" s="24">
        <v>2100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1575</v>
      </c>
      <c r="Y8" s="24">
        <v>-1575</v>
      </c>
      <c r="Z8" s="6">
        <v>-100</v>
      </c>
      <c r="AA8" s="22">
        <v>2100</v>
      </c>
    </row>
    <row r="9" spans="1:27" ht="12.75">
      <c r="A9" s="2" t="s">
        <v>35</v>
      </c>
      <c r="B9" s="3"/>
      <c r="C9" s="19">
        <f aca="true" t="shared" si="1" ref="C9:Y9">SUM(C10:C14)</f>
        <v>6187921</v>
      </c>
      <c r="D9" s="19">
        <f>SUM(D10:D14)</f>
        <v>0</v>
      </c>
      <c r="E9" s="20">
        <f t="shared" si="1"/>
        <v>10631068</v>
      </c>
      <c r="F9" s="21">
        <f t="shared" si="1"/>
        <v>9277375</v>
      </c>
      <c r="G9" s="21">
        <f t="shared" si="1"/>
        <v>97751</v>
      </c>
      <c r="H9" s="21">
        <f t="shared" si="1"/>
        <v>77063</v>
      </c>
      <c r="I9" s="21">
        <f t="shared" si="1"/>
        <v>3586476</v>
      </c>
      <c r="J9" s="21">
        <f t="shared" si="1"/>
        <v>3761290</v>
      </c>
      <c r="K9" s="21">
        <f t="shared" si="1"/>
        <v>1266465</v>
      </c>
      <c r="L9" s="21">
        <f t="shared" si="1"/>
        <v>70476</v>
      </c>
      <c r="M9" s="21">
        <f t="shared" si="1"/>
        <v>42263</v>
      </c>
      <c r="N9" s="21">
        <f t="shared" si="1"/>
        <v>1379204</v>
      </c>
      <c r="O9" s="21">
        <f t="shared" si="1"/>
        <v>59052</v>
      </c>
      <c r="P9" s="21">
        <f t="shared" si="1"/>
        <v>94589</v>
      </c>
      <c r="Q9" s="21">
        <f t="shared" si="1"/>
        <v>488096</v>
      </c>
      <c r="R9" s="21">
        <f t="shared" si="1"/>
        <v>641737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5782231</v>
      </c>
      <c r="X9" s="21">
        <f t="shared" si="1"/>
        <v>7634884</v>
      </c>
      <c r="Y9" s="21">
        <f t="shared" si="1"/>
        <v>-1852653</v>
      </c>
      <c r="Z9" s="4">
        <f>+IF(X9&lt;&gt;0,+(Y9/X9)*100,0)</f>
        <v>-24.265633898301534</v>
      </c>
      <c r="AA9" s="19">
        <f>SUM(AA10:AA14)</f>
        <v>9277375</v>
      </c>
    </row>
    <row r="10" spans="1:27" ht="12.75">
      <c r="A10" s="5" t="s">
        <v>36</v>
      </c>
      <c r="B10" s="3"/>
      <c r="C10" s="22">
        <v>5040453</v>
      </c>
      <c r="D10" s="22"/>
      <c r="E10" s="23">
        <v>5149521</v>
      </c>
      <c r="F10" s="24">
        <v>5149521</v>
      </c>
      <c r="G10" s="24">
        <v>86457</v>
      </c>
      <c r="H10" s="24">
        <v>59552</v>
      </c>
      <c r="I10" s="24">
        <v>3577148</v>
      </c>
      <c r="J10" s="24">
        <v>3723157</v>
      </c>
      <c r="K10" s="24">
        <v>69720</v>
      </c>
      <c r="L10" s="24">
        <v>65644</v>
      </c>
      <c r="M10" s="24">
        <v>37418</v>
      </c>
      <c r="N10" s="24">
        <v>172782</v>
      </c>
      <c r="O10" s="24">
        <v>51200</v>
      </c>
      <c r="P10" s="24">
        <v>89657</v>
      </c>
      <c r="Q10" s="24">
        <v>65330</v>
      </c>
      <c r="R10" s="24">
        <v>206187</v>
      </c>
      <c r="S10" s="24"/>
      <c r="T10" s="24"/>
      <c r="U10" s="24"/>
      <c r="V10" s="24"/>
      <c r="W10" s="24">
        <v>4102126</v>
      </c>
      <c r="X10" s="24">
        <v>3862161</v>
      </c>
      <c r="Y10" s="24">
        <v>239965</v>
      </c>
      <c r="Z10" s="6">
        <v>6.21</v>
      </c>
      <c r="AA10" s="22">
        <v>5149521</v>
      </c>
    </row>
    <row r="11" spans="1:27" ht="12.75">
      <c r="A11" s="5" t="s">
        <v>37</v>
      </c>
      <c r="B11" s="3"/>
      <c r="C11" s="22">
        <v>69311</v>
      </c>
      <c r="D11" s="22"/>
      <c r="E11" s="23">
        <v>2610355</v>
      </c>
      <c r="F11" s="24">
        <v>45146</v>
      </c>
      <c r="G11" s="24">
        <v>7081</v>
      </c>
      <c r="H11" s="24">
        <v>4996</v>
      </c>
      <c r="I11" s="24">
        <v>2982</v>
      </c>
      <c r="J11" s="24">
        <v>15059</v>
      </c>
      <c r="K11" s="24">
        <v>2134</v>
      </c>
      <c r="L11" s="24">
        <v>4354</v>
      </c>
      <c r="M11" s="24">
        <v>4465</v>
      </c>
      <c r="N11" s="24">
        <v>10953</v>
      </c>
      <c r="O11" s="24">
        <v>3080</v>
      </c>
      <c r="P11" s="24">
        <v>4218</v>
      </c>
      <c r="Q11" s="24">
        <v>2557</v>
      </c>
      <c r="R11" s="24">
        <v>9855</v>
      </c>
      <c r="S11" s="24"/>
      <c r="T11" s="24"/>
      <c r="U11" s="24"/>
      <c r="V11" s="24"/>
      <c r="W11" s="24">
        <v>35867</v>
      </c>
      <c r="X11" s="24">
        <v>1316459</v>
      </c>
      <c r="Y11" s="24">
        <v>-1280592</v>
      </c>
      <c r="Z11" s="6">
        <v>-97.28</v>
      </c>
      <c r="AA11" s="22">
        <v>45146</v>
      </c>
    </row>
    <row r="12" spans="1:27" ht="12.75">
      <c r="A12" s="5" t="s">
        <v>38</v>
      </c>
      <c r="B12" s="3"/>
      <c r="C12" s="22">
        <v>239003</v>
      </c>
      <c r="D12" s="22"/>
      <c r="E12" s="23">
        <v>971192</v>
      </c>
      <c r="F12" s="24">
        <v>2182708</v>
      </c>
      <c r="G12" s="24">
        <v>4213</v>
      </c>
      <c r="H12" s="24">
        <v>12515</v>
      </c>
      <c r="I12" s="24">
        <v>6346</v>
      </c>
      <c r="J12" s="24">
        <v>23074</v>
      </c>
      <c r="K12" s="24">
        <v>285</v>
      </c>
      <c r="L12" s="24">
        <v>478</v>
      </c>
      <c r="M12" s="24">
        <v>380</v>
      </c>
      <c r="N12" s="24">
        <v>1143</v>
      </c>
      <c r="O12" s="24">
        <v>4772</v>
      </c>
      <c r="P12" s="24">
        <v>714</v>
      </c>
      <c r="Q12" s="24">
        <v>6492</v>
      </c>
      <c r="R12" s="24">
        <v>11978</v>
      </c>
      <c r="S12" s="24"/>
      <c r="T12" s="24"/>
      <c r="U12" s="24"/>
      <c r="V12" s="24"/>
      <c r="W12" s="24">
        <v>36195</v>
      </c>
      <c r="X12" s="24">
        <v>1031267</v>
      </c>
      <c r="Y12" s="24">
        <v>-995072</v>
      </c>
      <c r="Z12" s="6">
        <v>-96.49</v>
      </c>
      <c r="AA12" s="22">
        <v>2182708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>
        <v>839154</v>
      </c>
      <c r="D14" s="25"/>
      <c r="E14" s="26">
        <v>1900000</v>
      </c>
      <c r="F14" s="27">
        <v>1900000</v>
      </c>
      <c r="G14" s="27"/>
      <c r="H14" s="27"/>
      <c r="I14" s="27"/>
      <c r="J14" s="27"/>
      <c r="K14" s="27">
        <v>1194326</v>
      </c>
      <c r="L14" s="27"/>
      <c r="M14" s="27"/>
      <c r="N14" s="27">
        <v>1194326</v>
      </c>
      <c r="O14" s="27"/>
      <c r="P14" s="27"/>
      <c r="Q14" s="27">
        <v>413717</v>
      </c>
      <c r="R14" s="27">
        <v>413717</v>
      </c>
      <c r="S14" s="27"/>
      <c r="T14" s="27"/>
      <c r="U14" s="27"/>
      <c r="V14" s="27"/>
      <c r="W14" s="27">
        <v>1608043</v>
      </c>
      <c r="X14" s="27">
        <v>1424997</v>
      </c>
      <c r="Y14" s="27">
        <v>183046</v>
      </c>
      <c r="Z14" s="7">
        <v>12.85</v>
      </c>
      <c r="AA14" s="25">
        <v>1900000</v>
      </c>
    </row>
    <row r="15" spans="1:27" ht="12.75">
      <c r="A15" s="2" t="s">
        <v>41</v>
      </c>
      <c r="B15" s="8"/>
      <c r="C15" s="19">
        <f aca="true" t="shared" si="2" ref="C15:Y15">SUM(C16:C18)</f>
        <v>10102671</v>
      </c>
      <c r="D15" s="19">
        <f>SUM(D16:D18)</f>
        <v>0</v>
      </c>
      <c r="E15" s="20">
        <f t="shared" si="2"/>
        <v>15864312</v>
      </c>
      <c r="F15" s="21">
        <f t="shared" si="2"/>
        <v>14925662</v>
      </c>
      <c r="G15" s="21">
        <f t="shared" si="2"/>
        <v>1286079</v>
      </c>
      <c r="H15" s="21">
        <f t="shared" si="2"/>
        <v>48466</v>
      </c>
      <c r="I15" s="21">
        <f t="shared" si="2"/>
        <v>3303426</v>
      </c>
      <c r="J15" s="21">
        <f t="shared" si="2"/>
        <v>4637971</v>
      </c>
      <c r="K15" s="21">
        <f t="shared" si="2"/>
        <v>30042</v>
      </c>
      <c r="L15" s="21">
        <f t="shared" si="2"/>
        <v>67989</v>
      </c>
      <c r="M15" s="21">
        <f t="shared" si="2"/>
        <v>1575530</v>
      </c>
      <c r="N15" s="21">
        <f t="shared" si="2"/>
        <v>1673561</v>
      </c>
      <c r="O15" s="21">
        <f t="shared" si="2"/>
        <v>913431</v>
      </c>
      <c r="P15" s="21">
        <f t="shared" si="2"/>
        <v>470662</v>
      </c>
      <c r="Q15" s="21">
        <f t="shared" si="2"/>
        <v>828177</v>
      </c>
      <c r="R15" s="21">
        <f t="shared" si="2"/>
        <v>2212270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8523802</v>
      </c>
      <c r="X15" s="21">
        <f t="shared" si="2"/>
        <v>11663580</v>
      </c>
      <c r="Y15" s="21">
        <f t="shared" si="2"/>
        <v>-3139778</v>
      </c>
      <c r="Z15" s="4">
        <f>+IF(X15&lt;&gt;0,+(Y15/X15)*100,0)</f>
        <v>-26.919504989034245</v>
      </c>
      <c r="AA15" s="19">
        <f>SUM(AA16:AA18)</f>
        <v>14925662</v>
      </c>
    </row>
    <row r="16" spans="1:27" ht="12.75">
      <c r="A16" s="5" t="s">
        <v>42</v>
      </c>
      <c r="B16" s="3"/>
      <c r="C16" s="22">
        <v>7083369</v>
      </c>
      <c r="D16" s="22"/>
      <c r="E16" s="23">
        <v>9723950</v>
      </c>
      <c r="F16" s="24">
        <v>9723950</v>
      </c>
      <c r="G16" s="24">
        <v>1286079</v>
      </c>
      <c r="H16" s="24">
        <v>48466</v>
      </c>
      <c r="I16" s="24">
        <v>75976</v>
      </c>
      <c r="J16" s="24">
        <v>1410521</v>
      </c>
      <c r="K16" s="24">
        <v>30042</v>
      </c>
      <c r="L16" s="24">
        <v>67989</v>
      </c>
      <c r="M16" s="24">
        <v>1040180</v>
      </c>
      <c r="N16" s="24">
        <v>1138211</v>
      </c>
      <c r="O16" s="24">
        <v>63267</v>
      </c>
      <c r="P16" s="24">
        <v>35035</v>
      </c>
      <c r="Q16" s="24">
        <v>828177</v>
      </c>
      <c r="R16" s="24">
        <v>926479</v>
      </c>
      <c r="S16" s="24"/>
      <c r="T16" s="24"/>
      <c r="U16" s="24"/>
      <c r="V16" s="24"/>
      <c r="W16" s="24">
        <v>3475211</v>
      </c>
      <c r="X16" s="24">
        <v>7292970</v>
      </c>
      <c r="Y16" s="24">
        <v>-3817759</v>
      </c>
      <c r="Z16" s="6">
        <v>-52.35</v>
      </c>
      <c r="AA16" s="22">
        <v>9723950</v>
      </c>
    </row>
    <row r="17" spans="1:27" ht="12.75">
      <c r="A17" s="5" t="s">
        <v>43</v>
      </c>
      <c r="B17" s="3"/>
      <c r="C17" s="22">
        <v>3019302</v>
      </c>
      <c r="D17" s="22"/>
      <c r="E17" s="23">
        <v>6140362</v>
      </c>
      <c r="F17" s="24">
        <v>5201712</v>
      </c>
      <c r="G17" s="24"/>
      <c r="H17" s="24"/>
      <c r="I17" s="24">
        <v>3227450</v>
      </c>
      <c r="J17" s="24">
        <v>3227450</v>
      </c>
      <c r="K17" s="24"/>
      <c r="L17" s="24"/>
      <c r="M17" s="24">
        <v>535350</v>
      </c>
      <c r="N17" s="24">
        <v>535350</v>
      </c>
      <c r="O17" s="24">
        <v>850164</v>
      </c>
      <c r="P17" s="24">
        <v>435627</v>
      </c>
      <c r="Q17" s="24"/>
      <c r="R17" s="24">
        <v>1285791</v>
      </c>
      <c r="S17" s="24"/>
      <c r="T17" s="24"/>
      <c r="U17" s="24"/>
      <c r="V17" s="24"/>
      <c r="W17" s="24">
        <v>5048591</v>
      </c>
      <c r="X17" s="24">
        <v>4370610</v>
      </c>
      <c r="Y17" s="24">
        <v>677981</v>
      </c>
      <c r="Z17" s="6">
        <v>15.51</v>
      </c>
      <c r="AA17" s="22">
        <v>5201712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395620809</v>
      </c>
      <c r="D19" s="19">
        <f>SUM(D20:D23)</f>
        <v>0</v>
      </c>
      <c r="E19" s="20">
        <f t="shared" si="3"/>
        <v>356369835</v>
      </c>
      <c r="F19" s="21">
        <f t="shared" si="3"/>
        <v>459243546</v>
      </c>
      <c r="G19" s="21">
        <f t="shared" si="3"/>
        <v>79290898</v>
      </c>
      <c r="H19" s="21">
        <f t="shared" si="3"/>
        <v>-20731878</v>
      </c>
      <c r="I19" s="21">
        <f t="shared" si="3"/>
        <v>22566218</v>
      </c>
      <c r="J19" s="21">
        <f t="shared" si="3"/>
        <v>81125238</v>
      </c>
      <c r="K19" s="21">
        <f t="shared" si="3"/>
        <v>24395533</v>
      </c>
      <c r="L19" s="21">
        <f t="shared" si="3"/>
        <v>19317875</v>
      </c>
      <c r="M19" s="21">
        <f t="shared" si="3"/>
        <v>35861502</v>
      </c>
      <c r="N19" s="21">
        <f t="shared" si="3"/>
        <v>79574910</v>
      </c>
      <c r="O19" s="21">
        <f t="shared" si="3"/>
        <v>19805529</v>
      </c>
      <c r="P19" s="21">
        <f t="shared" si="3"/>
        <v>19195758</v>
      </c>
      <c r="Q19" s="21">
        <f t="shared" si="3"/>
        <v>50758211</v>
      </c>
      <c r="R19" s="21">
        <f t="shared" si="3"/>
        <v>89759498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250459646</v>
      </c>
      <c r="X19" s="21">
        <f t="shared" si="3"/>
        <v>326257815</v>
      </c>
      <c r="Y19" s="21">
        <f t="shared" si="3"/>
        <v>-75798169</v>
      </c>
      <c r="Z19" s="4">
        <f>+IF(X19&lt;&gt;0,+(Y19/X19)*100,0)</f>
        <v>-23.23259873483797</v>
      </c>
      <c r="AA19" s="19">
        <f>SUM(AA20:AA23)</f>
        <v>459243546</v>
      </c>
    </row>
    <row r="20" spans="1:27" ht="12.75">
      <c r="A20" s="5" t="s">
        <v>46</v>
      </c>
      <c r="B20" s="3"/>
      <c r="C20" s="22">
        <v>136904220</v>
      </c>
      <c r="D20" s="22"/>
      <c r="E20" s="23">
        <v>164842659</v>
      </c>
      <c r="F20" s="24">
        <v>177318387</v>
      </c>
      <c r="G20" s="24">
        <v>39655004</v>
      </c>
      <c r="H20" s="24">
        <v>-7065476</v>
      </c>
      <c r="I20" s="24">
        <v>12612284</v>
      </c>
      <c r="J20" s="24">
        <v>45201812</v>
      </c>
      <c r="K20" s="24">
        <v>11938015</v>
      </c>
      <c r="L20" s="24">
        <v>11094284</v>
      </c>
      <c r="M20" s="24">
        <v>12136591</v>
      </c>
      <c r="N20" s="24">
        <v>35168890</v>
      </c>
      <c r="O20" s="24">
        <v>8768051</v>
      </c>
      <c r="P20" s="24">
        <v>9430569</v>
      </c>
      <c r="Q20" s="24">
        <v>11488054</v>
      </c>
      <c r="R20" s="24">
        <v>29686674</v>
      </c>
      <c r="S20" s="24"/>
      <c r="T20" s="24"/>
      <c r="U20" s="24"/>
      <c r="V20" s="24"/>
      <c r="W20" s="24">
        <v>110057376</v>
      </c>
      <c r="X20" s="24">
        <v>127414186</v>
      </c>
      <c r="Y20" s="24">
        <v>-17356810</v>
      </c>
      <c r="Z20" s="6">
        <v>-13.62</v>
      </c>
      <c r="AA20" s="22">
        <v>177318387</v>
      </c>
    </row>
    <row r="21" spans="1:27" ht="12.75">
      <c r="A21" s="5" t="s">
        <v>47</v>
      </c>
      <c r="B21" s="3"/>
      <c r="C21" s="22">
        <v>170547543</v>
      </c>
      <c r="D21" s="22"/>
      <c r="E21" s="23">
        <v>129633649</v>
      </c>
      <c r="F21" s="24">
        <v>206145479</v>
      </c>
      <c r="G21" s="24">
        <v>19566175</v>
      </c>
      <c r="H21" s="24">
        <v>-16140283</v>
      </c>
      <c r="I21" s="24">
        <v>7445822</v>
      </c>
      <c r="J21" s="24">
        <v>10871714</v>
      </c>
      <c r="K21" s="24">
        <v>9943441</v>
      </c>
      <c r="L21" s="24">
        <v>5693754</v>
      </c>
      <c r="M21" s="24">
        <v>14063397</v>
      </c>
      <c r="N21" s="24">
        <v>29700592</v>
      </c>
      <c r="O21" s="24">
        <v>8502024</v>
      </c>
      <c r="P21" s="24">
        <v>7229414</v>
      </c>
      <c r="Q21" s="24">
        <v>31394683</v>
      </c>
      <c r="R21" s="24">
        <v>47126121</v>
      </c>
      <c r="S21" s="24"/>
      <c r="T21" s="24"/>
      <c r="U21" s="24"/>
      <c r="V21" s="24"/>
      <c r="W21" s="24">
        <v>87698427</v>
      </c>
      <c r="X21" s="24">
        <v>141916311</v>
      </c>
      <c r="Y21" s="24">
        <v>-54217884</v>
      </c>
      <c r="Z21" s="6">
        <v>-38.2</v>
      </c>
      <c r="AA21" s="22">
        <v>206145479</v>
      </c>
    </row>
    <row r="22" spans="1:27" ht="12.75">
      <c r="A22" s="5" t="s">
        <v>48</v>
      </c>
      <c r="B22" s="3"/>
      <c r="C22" s="25">
        <v>71482643</v>
      </c>
      <c r="D22" s="25"/>
      <c r="E22" s="26">
        <v>35080538</v>
      </c>
      <c r="F22" s="27">
        <v>49760806</v>
      </c>
      <c r="G22" s="27">
        <v>15952657</v>
      </c>
      <c r="H22" s="27">
        <v>1480608</v>
      </c>
      <c r="I22" s="27">
        <v>1514721</v>
      </c>
      <c r="J22" s="27">
        <v>18947986</v>
      </c>
      <c r="K22" s="27">
        <v>1518936</v>
      </c>
      <c r="L22" s="27">
        <v>1538705</v>
      </c>
      <c r="M22" s="27">
        <v>6166870</v>
      </c>
      <c r="N22" s="27">
        <v>9224511</v>
      </c>
      <c r="O22" s="27">
        <v>1540737</v>
      </c>
      <c r="P22" s="27">
        <v>1541117</v>
      </c>
      <c r="Q22" s="27">
        <v>5006512</v>
      </c>
      <c r="R22" s="27">
        <v>8088366</v>
      </c>
      <c r="S22" s="27"/>
      <c r="T22" s="27"/>
      <c r="U22" s="27"/>
      <c r="V22" s="27"/>
      <c r="W22" s="27">
        <v>36260863</v>
      </c>
      <c r="X22" s="27">
        <v>35515700</v>
      </c>
      <c r="Y22" s="27">
        <v>745163</v>
      </c>
      <c r="Z22" s="7">
        <v>2.1</v>
      </c>
      <c r="AA22" s="25">
        <v>49760806</v>
      </c>
    </row>
    <row r="23" spans="1:27" ht="12.75">
      <c r="A23" s="5" t="s">
        <v>49</v>
      </c>
      <c r="B23" s="3"/>
      <c r="C23" s="22">
        <v>16686403</v>
      </c>
      <c r="D23" s="22"/>
      <c r="E23" s="23">
        <v>26812989</v>
      </c>
      <c r="F23" s="24">
        <v>26018874</v>
      </c>
      <c r="G23" s="24">
        <v>4117062</v>
      </c>
      <c r="H23" s="24">
        <v>993273</v>
      </c>
      <c r="I23" s="24">
        <v>993391</v>
      </c>
      <c r="J23" s="24">
        <v>6103726</v>
      </c>
      <c r="K23" s="24">
        <v>995141</v>
      </c>
      <c r="L23" s="24">
        <v>991132</v>
      </c>
      <c r="M23" s="24">
        <v>3494644</v>
      </c>
      <c r="N23" s="24">
        <v>5480917</v>
      </c>
      <c r="O23" s="24">
        <v>994717</v>
      </c>
      <c r="P23" s="24">
        <v>994658</v>
      </c>
      <c r="Q23" s="24">
        <v>2868962</v>
      </c>
      <c r="R23" s="24">
        <v>4858337</v>
      </c>
      <c r="S23" s="24"/>
      <c r="T23" s="24"/>
      <c r="U23" s="24"/>
      <c r="V23" s="24"/>
      <c r="W23" s="24">
        <v>16442980</v>
      </c>
      <c r="X23" s="24">
        <v>21411618</v>
      </c>
      <c r="Y23" s="24">
        <v>-4968638</v>
      </c>
      <c r="Z23" s="6">
        <v>-23.21</v>
      </c>
      <c r="AA23" s="22">
        <v>26018874</v>
      </c>
    </row>
    <row r="24" spans="1:27" ht="12.75">
      <c r="A24" s="2" t="s">
        <v>50</v>
      </c>
      <c r="B24" s="8" t="s">
        <v>51</v>
      </c>
      <c r="C24" s="19">
        <v>790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539273693</v>
      </c>
      <c r="D25" s="40">
        <f>+D5+D9+D15+D19+D24</f>
        <v>0</v>
      </c>
      <c r="E25" s="41">
        <f t="shared" si="4"/>
        <v>528120329</v>
      </c>
      <c r="F25" s="42">
        <f t="shared" si="4"/>
        <v>637711027</v>
      </c>
      <c r="G25" s="42">
        <f t="shared" si="4"/>
        <v>140590023</v>
      </c>
      <c r="H25" s="42">
        <f t="shared" si="4"/>
        <v>-11025508</v>
      </c>
      <c r="I25" s="42">
        <f t="shared" si="4"/>
        <v>39117463</v>
      </c>
      <c r="J25" s="42">
        <f t="shared" si="4"/>
        <v>168681978</v>
      </c>
      <c r="K25" s="42">
        <f t="shared" si="4"/>
        <v>31013765</v>
      </c>
      <c r="L25" s="42">
        <f t="shared" si="4"/>
        <v>28363729</v>
      </c>
      <c r="M25" s="42">
        <f t="shared" si="4"/>
        <v>58635107</v>
      </c>
      <c r="N25" s="42">
        <f t="shared" si="4"/>
        <v>118012601</v>
      </c>
      <c r="O25" s="42">
        <f t="shared" si="4"/>
        <v>28670379</v>
      </c>
      <c r="P25" s="42">
        <f t="shared" si="4"/>
        <v>27953716</v>
      </c>
      <c r="Q25" s="42">
        <f t="shared" si="4"/>
        <v>69713512</v>
      </c>
      <c r="R25" s="42">
        <f t="shared" si="4"/>
        <v>126337607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413032186</v>
      </c>
      <c r="X25" s="42">
        <f t="shared" si="4"/>
        <v>460989701</v>
      </c>
      <c r="Y25" s="42">
        <f t="shared" si="4"/>
        <v>-47957515</v>
      </c>
      <c r="Z25" s="43">
        <f>+IF(X25&lt;&gt;0,+(Y25/X25)*100,0)</f>
        <v>-10.4031640828349</v>
      </c>
      <c r="AA25" s="40">
        <f>+AA5+AA9+AA15+AA19+AA24</f>
        <v>637711027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274796495</v>
      </c>
      <c r="D28" s="19">
        <f>SUM(D29:D31)</f>
        <v>0</v>
      </c>
      <c r="E28" s="20">
        <f t="shared" si="5"/>
        <v>203576190</v>
      </c>
      <c r="F28" s="21">
        <f t="shared" si="5"/>
        <v>201529410</v>
      </c>
      <c r="G28" s="21">
        <f t="shared" si="5"/>
        <v>1117937</v>
      </c>
      <c r="H28" s="21">
        <f t="shared" si="5"/>
        <v>4792045</v>
      </c>
      <c r="I28" s="21">
        <f t="shared" si="5"/>
        <v>19678025</v>
      </c>
      <c r="J28" s="21">
        <f t="shared" si="5"/>
        <v>25588007</v>
      </c>
      <c r="K28" s="21">
        <f t="shared" si="5"/>
        <v>10675488</v>
      </c>
      <c r="L28" s="21">
        <f t="shared" si="5"/>
        <v>10844121</v>
      </c>
      <c r="M28" s="21">
        <f t="shared" si="5"/>
        <v>9845408</v>
      </c>
      <c r="N28" s="21">
        <f t="shared" si="5"/>
        <v>31365017</v>
      </c>
      <c r="O28" s="21">
        <f t="shared" si="5"/>
        <v>8506543</v>
      </c>
      <c r="P28" s="21">
        <f t="shared" si="5"/>
        <v>9871347</v>
      </c>
      <c r="Q28" s="21">
        <f t="shared" si="5"/>
        <v>3972453</v>
      </c>
      <c r="R28" s="21">
        <f t="shared" si="5"/>
        <v>22350343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79303367</v>
      </c>
      <c r="X28" s="21">
        <f t="shared" si="5"/>
        <v>152170524</v>
      </c>
      <c r="Y28" s="21">
        <f t="shared" si="5"/>
        <v>-72867157</v>
      </c>
      <c r="Z28" s="4">
        <f>+IF(X28&lt;&gt;0,+(Y28/X28)*100,0)</f>
        <v>-47.885198187265225</v>
      </c>
      <c r="AA28" s="19">
        <f>SUM(AA29:AA31)</f>
        <v>201529410</v>
      </c>
    </row>
    <row r="29" spans="1:27" ht="12.75">
      <c r="A29" s="5" t="s">
        <v>32</v>
      </c>
      <c r="B29" s="3"/>
      <c r="C29" s="22">
        <v>27950228</v>
      </c>
      <c r="D29" s="22"/>
      <c r="E29" s="23">
        <v>31413900</v>
      </c>
      <c r="F29" s="24">
        <v>31413900</v>
      </c>
      <c r="G29" s="24">
        <v>140690</v>
      </c>
      <c r="H29" s="24">
        <v>3509</v>
      </c>
      <c r="I29" s="24">
        <v>5172103</v>
      </c>
      <c r="J29" s="24">
        <v>5316302</v>
      </c>
      <c r="K29" s="24">
        <v>3568100</v>
      </c>
      <c r="L29" s="24">
        <v>3774174</v>
      </c>
      <c r="M29" s="24">
        <v>3250414</v>
      </c>
      <c r="N29" s="24">
        <v>10592688</v>
      </c>
      <c r="O29" s="24">
        <v>2299166</v>
      </c>
      <c r="P29" s="24">
        <v>1789418</v>
      </c>
      <c r="Q29" s="24">
        <v>234674</v>
      </c>
      <c r="R29" s="24">
        <v>4323258</v>
      </c>
      <c r="S29" s="24"/>
      <c r="T29" s="24"/>
      <c r="U29" s="24"/>
      <c r="V29" s="24"/>
      <c r="W29" s="24">
        <v>20232248</v>
      </c>
      <c r="X29" s="24">
        <v>23560470</v>
      </c>
      <c r="Y29" s="24">
        <v>-3328222</v>
      </c>
      <c r="Z29" s="6">
        <v>-14.13</v>
      </c>
      <c r="AA29" s="22">
        <v>31413900</v>
      </c>
    </row>
    <row r="30" spans="1:27" ht="12.75">
      <c r="A30" s="5" t="s">
        <v>33</v>
      </c>
      <c r="B30" s="3"/>
      <c r="C30" s="25">
        <v>245434630</v>
      </c>
      <c r="D30" s="25"/>
      <c r="E30" s="26">
        <v>169781440</v>
      </c>
      <c r="F30" s="27">
        <v>167734660</v>
      </c>
      <c r="G30" s="27">
        <v>977247</v>
      </c>
      <c r="H30" s="27">
        <v>4731827</v>
      </c>
      <c r="I30" s="27">
        <v>14168579</v>
      </c>
      <c r="J30" s="27">
        <v>19877653</v>
      </c>
      <c r="K30" s="27">
        <v>6997998</v>
      </c>
      <c r="L30" s="27">
        <v>6971728</v>
      </c>
      <c r="M30" s="27">
        <v>6469700</v>
      </c>
      <c r="N30" s="27">
        <v>20439426</v>
      </c>
      <c r="O30" s="27">
        <v>6137836</v>
      </c>
      <c r="P30" s="27">
        <v>7946555</v>
      </c>
      <c r="Q30" s="27">
        <v>3725635</v>
      </c>
      <c r="R30" s="27">
        <v>17810026</v>
      </c>
      <c r="S30" s="27"/>
      <c r="T30" s="27"/>
      <c r="U30" s="27"/>
      <c r="V30" s="27"/>
      <c r="W30" s="27">
        <v>58127105</v>
      </c>
      <c r="X30" s="27">
        <v>126824418</v>
      </c>
      <c r="Y30" s="27">
        <v>-68697313</v>
      </c>
      <c r="Z30" s="7">
        <v>-54.17</v>
      </c>
      <c r="AA30" s="25">
        <v>167734660</v>
      </c>
    </row>
    <row r="31" spans="1:27" ht="12.75">
      <c r="A31" s="5" t="s">
        <v>34</v>
      </c>
      <c r="B31" s="3"/>
      <c r="C31" s="22">
        <v>1411637</v>
      </c>
      <c r="D31" s="22"/>
      <c r="E31" s="23">
        <v>2380850</v>
      </c>
      <c r="F31" s="24">
        <v>2380850</v>
      </c>
      <c r="G31" s="24"/>
      <c r="H31" s="24">
        <v>56709</v>
      </c>
      <c r="I31" s="24">
        <v>337343</v>
      </c>
      <c r="J31" s="24">
        <v>394052</v>
      </c>
      <c r="K31" s="24">
        <v>109390</v>
      </c>
      <c r="L31" s="24">
        <v>98219</v>
      </c>
      <c r="M31" s="24">
        <v>125294</v>
      </c>
      <c r="N31" s="24">
        <v>332903</v>
      </c>
      <c r="O31" s="24">
        <v>69541</v>
      </c>
      <c r="P31" s="24">
        <v>135374</v>
      </c>
      <c r="Q31" s="24">
        <v>12144</v>
      </c>
      <c r="R31" s="24">
        <v>217059</v>
      </c>
      <c r="S31" s="24"/>
      <c r="T31" s="24"/>
      <c r="U31" s="24"/>
      <c r="V31" s="24"/>
      <c r="W31" s="24">
        <v>944014</v>
      </c>
      <c r="X31" s="24">
        <v>1785636</v>
      </c>
      <c r="Y31" s="24">
        <v>-841622</v>
      </c>
      <c r="Z31" s="6">
        <v>-47.13</v>
      </c>
      <c r="AA31" s="22">
        <v>2380850</v>
      </c>
    </row>
    <row r="32" spans="1:27" ht="12.75">
      <c r="A32" s="2" t="s">
        <v>35</v>
      </c>
      <c r="B32" s="3"/>
      <c r="C32" s="19">
        <f aca="true" t="shared" si="6" ref="C32:Y32">SUM(C33:C37)</f>
        <v>51411825</v>
      </c>
      <c r="D32" s="19">
        <f>SUM(D33:D37)</f>
        <v>0</v>
      </c>
      <c r="E32" s="20">
        <f t="shared" si="6"/>
        <v>53547850</v>
      </c>
      <c r="F32" s="21">
        <f t="shared" si="6"/>
        <v>55915350</v>
      </c>
      <c r="G32" s="21">
        <f t="shared" si="6"/>
        <v>81102</v>
      </c>
      <c r="H32" s="21">
        <f t="shared" si="6"/>
        <v>1000394</v>
      </c>
      <c r="I32" s="21">
        <f t="shared" si="6"/>
        <v>11445288</v>
      </c>
      <c r="J32" s="21">
        <f t="shared" si="6"/>
        <v>12526784</v>
      </c>
      <c r="K32" s="21">
        <f t="shared" si="6"/>
        <v>3650957</v>
      </c>
      <c r="L32" s="21">
        <f t="shared" si="6"/>
        <v>6398921</v>
      </c>
      <c r="M32" s="21">
        <f t="shared" si="6"/>
        <v>4686912</v>
      </c>
      <c r="N32" s="21">
        <f t="shared" si="6"/>
        <v>14736790</v>
      </c>
      <c r="O32" s="21">
        <f t="shared" si="6"/>
        <v>4361798</v>
      </c>
      <c r="P32" s="21">
        <f t="shared" si="6"/>
        <v>4325119</v>
      </c>
      <c r="Q32" s="21">
        <f t="shared" si="6"/>
        <v>383432</v>
      </c>
      <c r="R32" s="21">
        <f t="shared" si="6"/>
        <v>9070349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36333923</v>
      </c>
      <c r="X32" s="21">
        <f t="shared" si="6"/>
        <v>40619666</v>
      </c>
      <c r="Y32" s="21">
        <f t="shared" si="6"/>
        <v>-4285743</v>
      </c>
      <c r="Z32" s="4">
        <f>+IF(X32&lt;&gt;0,+(Y32/X32)*100,0)</f>
        <v>-10.550906548566893</v>
      </c>
      <c r="AA32" s="19">
        <f>SUM(AA33:AA37)</f>
        <v>55915350</v>
      </c>
    </row>
    <row r="33" spans="1:27" ht="12.75">
      <c r="A33" s="5" t="s">
        <v>36</v>
      </c>
      <c r="B33" s="3"/>
      <c r="C33" s="22">
        <v>11538036</v>
      </c>
      <c r="D33" s="22"/>
      <c r="E33" s="23">
        <v>14075430</v>
      </c>
      <c r="F33" s="24">
        <v>13846930</v>
      </c>
      <c r="G33" s="24">
        <v>-400</v>
      </c>
      <c r="H33" s="24">
        <v>90</v>
      </c>
      <c r="I33" s="24">
        <v>2835227</v>
      </c>
      <c r="J33" s="24">
        <v>2834917</v>
      </c>
      <c r="K33" s="24">
        <v>940707</v>
      </c>
      <c r="L33" s="24">
        <v>1593751</v>
      </c>
      <c r="M33" s="24">
        <v>1111711</v>
      </c>
      <c r="N33" s="24">
        <v>3646169</v>
      </c>
      <c r="O33" s="24">
        <v>1009498</v>
      </c>
      <c r="P33" s="24">
        <v>992066</v>
      </c>
      <c r="Q33" s="24">
        <v>3173</v>
      </c>
      <c r="R33" s="24">
        <v>2004737</v>
      </c>
      <c r="S33" s="24"/>
      <c r="T33" s="24"/>
      <c r="U33" s="24"/>
      <c r="V33" s="24"/>
      <c r="W33" s="24">
        <v>8485823</v>
      </c>
      <c r="X33" s="24">
        <v>10535845</v>
      </c>
      <c r="Y33" s="24">
        <v>-2050022</v>
      </c>
      <c r="Z33" s="6">
        <v>-19.46</v>
      </c>
      <c r="AA33" s="22">
        <v>13846930</v>
      </c>
    </row>
    <row r="34" spans="1:27" ht="12.75">
      <c r="A34" s="5" t="s">
        <v>37</v>
      </c>
      <c r="B34" s="3"/>
      <c r="C34" s="22">
        <v>10439265</v>
      </c>
      <c r="D34" s="22"/>
      <c r="E34" s="23">
        <v>10472500</v>
      </c>
      <c r="F34" s="24">
        <v>10749500</v>
      </c>
      <c r="G34" s="24">
        <v>43220</v>
      </c>
      <c r="H34" s="24"/>
      <c r="I34" s="24">
        <v>2321601</v>
      </c>
      <c r="J34" s="24">
        <v>2364821</v>
      </c>
      <c r="K34" s="24">
        <v>793475</v>
      </c>
      <c r="L34" s="24">
        <v>1368535</v>
      </c>
      <c r="M34" s="24">
        <v>856914</v>
      </c>
      <c r="N34" s="24">
        <v>3018924</v>
      </c>
      <c r="O34" s="24">
        <v>833353</v>
      </c>
      <c r="P34" s="24">
        <v>795779</v>
      </c>
      <c r="Q34" s="24">
        <v>22824</v>
      </c>
      <c r="R34" s="24">
        <v>1651956</v>
      </c>
      <c r="S34" s="24"/>
      <c r="T34" s="24"/>
      <c r="U34" s="24"/>
      <c r="V34" s="24"/>
      <c r="W34" s="24">
        <v>7035701</v>
      </c>
      <c r="X34" s="24">
        <v>7923613</v>
      </c>
      <c r="Y34" s="24">
        <v>-887912</v>
      </c>
      <c r="Z34" s="6">
        <v>-11.21</v>
      </c>
      <c r="AA34" s="22">
        <v>10749500</v>
      </c>
    </row>
    <row r="35" spans="1:27" ht="12.75">
      <c r="A35" s="5" t="s">
        <v>38</v>
      </c>
      <c r="B35" s="3"/>
      <c r="C35" s="22">
        <v>25328303</v>
      </c>
      <c r="D35" s="22"/>
      <c r="E35" s="23">
        <v>23055020</v>
      </c>
      <c r="F35" s="24">
        <v>23729020</v>
      </c>
      <c r="G35" s="24">
        <v>31926</v>
      </c>
      <c r="H35" s="24">
        <v>988624</v>
      </c>
      <c r="I35" s="24">
        <v>5145485</v>
      </c>
      <c r="J35" s="24">
        <v>6166035</v>
      </c>
      <c r="K35" s="24">
        <v>1649876</v>
      </c>
      <c r="L35" s="24">
        <v>2644458</v>
      </c>
      <c r="M35" s="24">
        <v>2110540</v>
      </c>
      <c r="N35" s="24">
        <v>6404874</v>
      </c>
      <c r="O35" s="24">
        <v>1877148</v>
      </c>
      <c r="P35" s="24">
        <v>1903178</v>
      </c>
      <c r="Q35" s="24">
        <v>14635</v>
      </c>
      <c r="R35" s="24">
        <v>3794961</v>
      </c>
      <c r="S35" s="24"/>
      <c r="T35" s="24"/>
      <c r="U35" s="24"/>
      <c r="V35" s="24"/>
      <c r="W35" s="24">
        <v>16365870</v>
      </c>
      <c r="X35" s="24">
        <v>17965259</v>
      </c>
      <c r="Y35" s="24">
        <v>-1599389</v>
      </c>
      <c r="Z35" s="6">
        <v>-8.9</v>
      </c>
      <c r="AA35" s="22">
        <v>23729020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4106221</v>
      </c>
      <c r="D37" s="25"/>
      <c r="E37" s="26">
        <v>5944900</v>
      </c>
      <c r="F37" s="27">
        <v>7589900</v>
      </c>
      <c r="G37" s="27">
        <v>6356</v>
      </c>
      <c r="H37" s="27">
        <v>11680</v>
      </c>
      <c r="I37" s="27">
        <v>1142975</v>
      </c>
      <c r="J37" s="27">
        <v>1161011</v>
      </c>
      <c r="K37" s="27">
        <v>266899</v>
      </c>
      <c r="L37" s="27">
        <v>792177</v>
      </c>
      <c r="M37" s="27">
        <v>607747</v>
      </c>
      <c r="N37" s="27">
        <v>1666823</v>
      </c>
      <c r="O37" s="27">
        <v>641799</v>
      </c>
      <c r="P37" s="27">
        <v>634096</v>
      </c>
      <c r="Q37" s="27">
        <v>342800</v>
      </c>
      <c r="R37" s="27">
        <v>1618695</v>
      </c>
      <c r="S37" s="27"/>
      <c r="T37" s="27"/>
      <c r="U37" s="27"/>
      <c r="V37" s="27"/>
      <c r="W37" s="27">
        <v>4446529</v>
      </c>
      <c r="X37" s="27">
        <v>4194949</v>
      </c>
      <c r="Y37" s="27">
        <v>251580</v>
      </c>
      <c r="Z37" s="7">
        <v>6</v>
      </c>
      <c r="AA37" s="25">
        <v>7589900</v>
      </c>
    </row>
    <row r="38" spans="1:27" ht="12.75">
      <c r="A38" s="2" t="s">
        <v>41</v>
      </c>
      <c r="B38" s="8"/>
      <c r="C38" s="19">
        <f aca="true" t="shared" si="7" ref="C38:Y38">SUM(C39:C41)</f>
        <v>41489446</v>
      </c>
      <c r="D38" s="19">
        <f>SUM(D39:D41)</f>
        <v>0</v>
      </c>
      <c r="E38" s="20">
        <f t="shared" si="7"/>
        <v>44601070</v>
      </c>
      <c r="F38" s="21">
        <f t="shared" si="7"/>
        <v>45664350</v>
      </c>
      <c r="G38" s="21">
        <f t="shared" si="7"/>
        <v>81898</v>
      </c>
      <c r="H38" s="21">
        <f t="shared" si="7"/>
        <v>802678</v>
      </c>
      <c r="I38" s="21">
        <f t="shared" si="7"/>
        <v>9161214</v>
      </c>
      <c r="J38" s="21">
        <f t="shared" si="7"/>
        <v>10045790</v>
      </c>
      <c r="K38" s="21">
        <f t="shared" si="7"/>
        <v>3671994</v>
      </c>
      <c r="L38" s="21">
        <f t="shared" si="7"/>
        <v>4939152</v>
      </c>
      <c r="M38" s="21">
        <f t="shared" si="7"/>
        <v>3887057</v>
      </c>
      <c r="N38" s="21">
        <f t="shared" si="7"/>
        <v>12498203</v>
      </c>
      <c r="O38" s="21">
        <f t="shared" si="7"/>
        <v>3650782</v>
      </c>
      <c r="P38" s="21">
        <f t="shared" si="7"/>
        <v>1929785</v>
      </c>
      <c r="Q38" s="21">
        <f t="shared" si="7"/>
        <v>586528</v>
      </c>
      <c r="R38" s="21">
        <f t="shared" si="7"/>
        <v>6167095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28711088</v>
      </c>
      <c r="X38" s="21">
        <f t="shared" si="7"/>
        <v>32929133</v>
      </c>
      <c r="Y38" s="21">
        <f t="shared" si="7"/>
        <v>-4218045</v>
      </c>
      <c r="Z38" s="4">
        <f>+IF(X38&lt;&gt;0,+(Y38/X38)*100,0)</f>
        <v>-12.809462672460887</v>
      </c>
      <c r="AA38" s="19">
        <f>SUM(AA39:AA41)</f>
        <v>45664350</v>
      </c>
    </row>
    <row r="39" spans="1:27" ht="12.75">
      <c r="A39" s="5" t="s">
        <v>42</v>
      </c>
      <c r="B39" s="3"/>
      <c r="C39" s="22">
        <v>8951098</v>
      </c>
      <c r="D39" s="22"/>
      <c r="E39" s="23">
        <v>10791370</v>
      </c>
      <c r="F39" s="24">
        <v>11056370</v>
      </c>
      <c r="G39" s="24">
        <v>48718</v>
      </c>
      <c r="H39" s="24">
        <v>3883</v>
      </c>
      <c r="I39" s="24">
        <v>1674394</v>
      </c>
      <c r="J39" s="24">
        <v>1726995</v>
      </c>
      <c r="K39" s="24">
        <v>820942</v>
      </c>
      <c r="L39" s="24">
        <v>872747</v>
      </c>
      <c r="M39" s="24">
        <v>665217</v>
      </c>
      <c r="N39" s="24">
        <v>2358906</v>
      </c>
      <c r="O39" s="24">
        <v>548881</v>
      </c>
      <c r="P39" s="24">
        <v>444620</v>
      </c>
      <c r="Q39" s="24">
        <v>309733</v>
      </c>
      <c r="R39" s="24">
        <v>1303234</v>
      </c>
      <c r="S39" s="24"/>
      <c r="T39" s="24"/>
      <c r="U39" s="24"/>
      <c r="V39" s="24"/>
      <c r="W39" s="24">
        <v>5389135</v>
      </c>
      <c r="X39" s="24">
        <v>8159779</v>
      </c>
      <c r="Y39" s="24">
        <v>-2770644</v>
      </c>
      <c r="Z39" s="6">
        <v>-33.95</v>
      </c>
      <c r="AA39" s="22">
        <v>11056370</v>
      </c>
    </row>
    <row r="40" spans="1:27" ht="12.75">
      <c r="A40" s="5" t="s">
        <v>43</v>
      </c>
      <c r="B40" s="3"/>
      <c r="C40" s="22">
        <v>32537935</v>
      </c>
      <c r="D40" s="22"/>
      <c r="E40" s="23">
        <v>33744900</v>
      </c>
      <c r="F40" s="24">
        <v>34543180</v>
      </c>
      <c r="G40" s="24">
        <v>33180</v>
      </c>
      <c r="H40" s="24">
        <v>798795</v>
      </c>
      <c r="I40" s="24">
        <v>7486820</v>
      </c>
      <c r="J40" s="24">
        <v>8318795</v>
      </c>
      <c r="K40" s="24">
        <v>2851052</v>
      </c>
      <c r="L40" s="24">
        <v>4066405</v>
      </c>
      <c r="M40" s="24">
        <v>3221840</v>
      </c>
      <c r="N40" s="24">
        <v>10139297</v>
      </c>
      <c r="O40" s="24">
        <v>3101901</v>
      </c>
      <c r="P40" s="24">
        <v>1485165</v>
      </c>
      <c r="Q40" s="24">
        <v>276795</v>
      </c>
      <c r="R40" s="24">
        <v>4863861</v>
      </c>
      <c r="S40" s="24"/>
      <c r="T40" s="24"/>
      <c r="U40" s="24"/>
      <c r="V40" s="24"/>
      <c r="W40" s="24">
        <v>23321953</v>
      </c>
      <c r="X40" s="24">
        <v>24720754</v>
      </c>
      <c r="Y40" s="24">
        <v>-1398801</v>
      </c>
      <c r="Z40" s="6">
        <v>-5.66</v>
      </c>
      <c r="AA40" s="22">
        <v>34543180</v>
      </c>
    </row>
    <row r="41" spans="1:27" ht="12.75">
      <c r="A41" s="5" t="s">
        <v>44</v>
      </c>
      <c r="B41" s="3"/>
      <c r="C41" s="22">
        <v>413</v>
      </c>
      <c r="D41" s="22"/>
      <c r="E41" s="23">
        <v>64800</v>
      </c>
      <c r="F41" s="24">
        <v>64800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48600</v>
      </c>
      <c r="Y41" s="24">
        <v>-48600</v>
      </c>
      <c r="Z41" s="6">
        <v>-100</v>
      </c>
      <c r="AA41" s="22">
        <v>64800</v>
      </c>
    </row>
    <row r="42" spans="1:27" ht="12.75">
      <c r="A42" s="2" t="s">
        <v>45</v>
      </c>
      <c r="B42" s="8"/>
      <c r="C42" s="19">
        <f aca="true" t="shared" si="8" ref="C42:Y42">SUM(C43:C46)</f>
        <v>176393420</v>
      </c>
      <c r="D42" s="19">
        <f>SUM(D43:D46)</f>
        <v>0</v>
      </c>
      <c r="E42" s="20">
        <f t="shared" si="8"/>
        <v>182119860</v>
      </c>
      <c r="F42" s="21">
        <f t="shared" si="8"/>
        <v>180940360</v>
      </c>
      <c r="G42" s="21">
        <f t="shared" si="8"/>
        <v>703464</v>
      </c>
      <c r="H42" s="21">
        <f t="shared" si="8"/>
        <v>13932141</v>
      </c>
      <c r="I42" s="21">
        <f t="shared" si="8"/>
        <v>27072893</v>
      </c>
      <c r="J42" s="21">
        <f t="shared" si="8"/>
        <v>41708498</v>
      </c>
      <c r="K42" s="21">
        <f t="shared" si="8"/>
        <v>15468977</v>
      </c>
      <c r="L42" s="21">
        <f t="shared" si="8"/>
        <v>15883423</v>
      </c>
      <c r="M42" s="21">
        <f t="shared" si="8"/>
        <v>13785087</v>
      </c>
      <c r="N42" s="21">
        <f t="shared" si="8"/>
        <v>45137487</v>
      </c>
      <c r="O42" s="21">
        <f t="shared" si="8"/>
        <v>11277895</v>
      </c>
      <c r="P42" s="21">
        <f t="shared" si="8"/>
        <v>13564023</v>
      </c>
      <c r="Q42" s="21">
        <f t="shared" si="8"/>
        <v>7914982</v>
      </c>
      <c r="R42" s="21">
        <f t="shared" si="8"/>
        <v>32756900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119602885</v>
      </c>
      <c r="X42" s="21">
        <f t="shared" si="8"/>
        <v>137215636</v>
      </c>
      <c r="Y42" s="21">
        <f t="shared" si="8"/>
        <v>-17612751</v>
      </c>
      <c r="Z42" s="4">
        <f>+IF(X42&lt;&gt;0,+(Y42/X42)*100,0)</f>
        <v>-12.835819235644545</v>
      </c>
      <c r="AA42" s="19">
        <f>SUM(AA43:AA46)</f>
        <v>180940360</v>
      </c>
    </row>
    <row r="43" spans="1:27" ht="12.75">
      <c r="A43" s="5" t="s">
        <v>46</v>
      </c>
      <c r="B43" s="3"/>
      <c r="C43" s="22">
        <v>98118321</v>
      </c>
      <c r="D43" s="22"/>
      <c r="E43" s="23">
        <v>108514300</v>
      </c>
      <c r="F43" s="24">
        <v>108174300</v>
      </c>
      <c r="G43" s="24">
        <v>38406</v>
      </c>
      <c r="H43" s="24">
        <v>13470552</v>
      </c>
      <c r="I43" s="24">
        <v>14825045</v>
      </c>
      <c r="J43" s="24">
        <v>28334003</v>
      </c>
      <c r="K43" s="24">
        <v>9932630</v>
      </c>
      <c r="L43" s="24">
        <v>8811533</v>
      </c>
      <c r="M43" s="24">
        <v>8263183</v>
      </c>
      <c r="N43" s="24">
        <v>27007346</v>
      </c>
      <c r="O43" s="24">
        <v>6420698</v>
      </c>
      <c r="P43" s="24">
        <v>8147827</v>
      </c>
      <c r="Q43" s="24">
        <v>7847297</v>
      </c>
      <c r="R43" s="24">
        <v>22415822</v>
      </c>
      <c r="S43" s="24"/>
      <c r="T43" s="24"/>
      <c r="U43" s="24"/>
      <c r="V43" s="24"/>
      <c r="W43" s="24">
        <v>77757171</v>
      </c>
      <c r="X43" s="24">
        <v>81300722</v>
      </c>
      <c r="Y43" s="24">
        <v>-3543551</v>
      </c>
      <c r="Z43" s="6">
        <v>-4.36</v>
      </c>
      <c r="AA43" s="22">
        <v>108174300</v>
      </c>
    </row>
    <row r="44" spans="1:27" ht="12.75">
      <c r="A44" s="5" t="s">
        <v>47</v>
      </c>
      <c r="B44" s="3"/>
      <c r="C44" s="22">
        <v>48734941</v>
      </c>
      <c r="D44" s="22"/>
      <c r="E44" s="23">
        <v>32138540</v>
      </c>
      <c r="F44" s="24">
        <v>32746540</v>
      </c>
      <c r="G44" s="24">
        <v>464443</v>
      </c>
      <c r="H44" s="24">
        <v>224671</v>
      </c>
      <c r="I44" s="24">
        <v>5198220</v>
      </c>
      <c r="J44" s="24">
        <v>5887334</v>
      </c>
      <c r="K44" s="24">
        <v>2348983</v>
      </c>
      <c r="L44" s="24">
        <v>3172416</v>
      </c>
      <c r="M44" s="24">
        <v>2512790</v>
      </c>
      <c r="N44" s="24">
        <v>8034189</v>
      </c>
      <c r="O44" s="24">
        <v>2253497</v>
      </c>
      <c r="P44" s="24">
        <v>2547910</v>
      </c>
      <c r="Q44" s="24">
        <v>26638</v>
      </c>
      <c r="R44" s="24">
        <v>4828045</v>
      </c>
      <c r="S44" s="24"/>
      <c r="T44" s="24"/>
      <c r="U44" s="24"/>
      <c r="V44" s="24"/>
      <c r="W44" s="24">
        <v>18749568</v>
      </c>
      <c r="X44" s="24">
        <v>24574667</v>
      </c>
      <c r="Y44" s="24">
        <v>-5825099</v>
      </c>
      <c r="Z44" s="6">
        <v>-23.7</v>
      </c>
      <c r="AA44" s="22">
        <v>32746540</v>
      </c>
    </row>
    <row r="45" spans="1:27" ht="12.75">
      <c r="A45" s="5" t="s">
        <v>48</v>
      </c>
      <c r="B45" s="3"/>
      <c r="C45" s="25">
        <v>19444454</v>
      </c>
      <c r="D45" s="25"/>
      <c r="E45" s="26">
        <v>26491430</v>
      </c>
      <c r="F45" s="27">
        <v>25686430</v>
      </c>
      <c r="G45" s="27">
        <v>75392</v>
      </c>
      <c r="H45" s="27">
        <v>147523</v>
      </c>
      <c r="I45" s="27">
        <v>4779090</v>
      </c>
      <c r="J45" s="27">
        <v>5002005</v>
      </c>
      <c r="K45" s="27">
        <v>1753420</v>
      </c>
      <c r="L45" s="27">
        <v>2619319</v>
      </c>
      <c r="M45" s="27">
        <v>2200682</v>
      </c>
      <c r="N45" s="27">
        <v>6573421</v>
      </c>
      <c r="O45" s="27">
        <v>1706437</v>
      </c>
      <c r="P45" s="27">
        <v>1759595</v>
      </c>
      <c r="Q45" s="27">
        <v>17134</v>
      </c>
      <c r="R45" s="27">
        <v>3483166</v>
      </c>
      <c r="S45" s="27"/>
      <c r="T45" s="27"/>
      <c r="U45" s="27"/>
      <c r="V45" s="27"/>
      <c r="W45" s="27">
        <v>15058592</v>
      </c>
      <c r="X45" s="27">
        <v>19348598</v>
      </c>
      <c r="Y45" s="27">
        <v>-4290006</v>
      </c>
      <c r="Z45" s="7">
        <v>-22.17</v>
      </c>
      <c r="AA45" s="25">
        <v>25686430</v>
      </c>
    </row>
    <row r="46" spans="1:27" ht="12.75">
      <c r="A46" s="5" t="s">
        <v>49</v>
      </c>
      <c r="B46" s="3"/>
      <c r="C46" s="22">
        <v>10095704</v>
      </c>
      <c r="D46" s="22"/>
      <c r="E46" s="23">
        <v>14975590</v>
      </c>
      <c r="F46" s="24">
        <v>14333090</v>
      </c>
      <c r="G46" s="24">
        <v>125223</v>
      </c>
      <c r="H46" s="24">
        <v>89395</v>
      </c>
      <c r="I46" s="24">
        <v>2270538</v>
      </c>
      <c r="J46" s="24">
        <v>2485156</v>
      </c>
      <c r="K46" s="24">
        <v>1433944</v>
      </c>
      <c r="L46" s="24">
        <v>1280155</v>
      </c>
      <c r="M46" s="24">
        <v>808432</v>
      </c>
      <c r="N46" s="24">
        <v>3522531</v>
      </c>
      <c r="O46" s="24">
        <v>897263</v>
      </c>
      <c r="P46" s="24">
        <v>1108691</v>
      </c>
      <c r="Q46" s="24">
        <v>23913</v>
      </c>
      <c r="R46" s="24">
        <v>2029867</v>
      </c>
      <c r="S46" s="24"/>
      <c r="T46" s="24"/>
      <c r="U46" s="24"/>
      <c r="V46" s="24"/>
      <c r="W46" s="24">
        <v>8037554</v>
      </c>
      <c r="X46" s="24">
        <v>11991649</v>
      </c>
      <c r="Y46" s="24">
        <v>-3954095</v>
      </c>
      <c r="Z46" s="6">
        <v>-32.97</v>
      </c>
      <c r="AA46" s="22">
        <v>14333090</v>
      </c>
    </row>
    <row r="47" spans="1:27" ht="12.75">
      <c r="A47" s="2" t="s">
        <v>50</v>
      </c>
      <c r="B47" s="8" t="s">
        <v>51</v>
      </c>
      <c r="C47" s="19">
        <v>99033</v>
      </c>
      <c r="D47" s="19"/>
      <c r="E47" s="20">
        <v>214500</v>
      </c>
      <c r="F47" s="21">
        <v>10000</v>
      </c>
      <c r="G47" s="21"/>
      <c r="H47" s="21"/>
      <c r="I47" s="21"/>
      <c r="J47" s="21"/>
      <c r="K47" s="21"/>
      <c r="L47" s="21"/>
      <c r="M47" s="21"/>
      <c r="N47" s="21"/>
      <c r="O47" s="21"/>
      <c r="P47" s="21">
        <v>1635</v>
      </c>
      <c r="Q47" s="21"/>
      <c r="R47" s="21">
        <v>1635</v>
      </c>
      <c r="S47" s="21"/>
      <c r="T47" s="21"/>
      <c r="U47" s="21"/>
      <c r="V47" s="21"/>
      <c r="W47" s="21">
        <v>1635</v>
      </c>
      <c r="X47" s="21">
        <v>109741</v>
      </c>
      <c r="Y47" s="21">
        <v>-108106</v>
      </c>
      <c r="Z47" s="4">
        <v>-98.51</v>
      </c>
      <c r="AA47" s="19">
        <v>10000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544190219</v>
      </c>
      <c r="D48" s="40">
        <f>+D28+D32+D38+D42+D47</f>
        <v>0</v>
      </c>
      <c r="E48" s="41">
        <f t="shared" si="9"/>
        <v>484059470</v>
      </c>
      <c r="F48" s="42">
        <f t="shared" si="9"/>
        <v>484059470</v>
      </c>
      <c r="G48" s="42">
        <f t="shared" si="9"/>
        <v>1984401</v>
      </c>
      <c r="H48" s="42">
        <f t="shared" si="9"/>
        <v>20527258</v>
      </c>
      <c r="I48" s="42">
        <f t="shared" si="9"/>
        <v>67357420</v>
      </c>
      <c r="J48" s="42">
        <f t="shared" si="9"/>
        <v>89869079</v>
      </c>
      <c r="K48" s="42">
        <f t="shared" si="9"/>
        <v>33467416</v>
      </c>
      <c r="L48" s="42">
        <f t="shared" si="9"/>
        <v>38065617</v>
      </c>
      <c r="M48" s="42">
        <f t="shared" si="9"/>
        <v>32204464</v>
      </c>
      <c r="N48" s="42">
        <f t="shared" si="9"/>
        <v>103737497</v>
      </c>
      <c r="O48" s="42">
        <f t="shared" si="9"/>
        <v>27797018</v>
      </c>
      <c r="P48" s="42">
        <f t="shared" si="9"/>
        <v>29691909</v>
      </c>
      <c r="Q48" s="42">
        <f t="shared" si="9"/>
        <v>12857395</v>
      </c>
      <c r="R48" s="42">
        <f t="shared" si="9"/>
        <v>70346322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263952898</v>
      </c>
      <c r="X48" s="42">
        <f t="shared" si="9"/>
        <v>363044700</v>
      </c>
      <c r="Y48" s="42">
        <f t="shared" si="9"/>
        <v>-99091802</v>
      </c>
      <c r="Z48" s="43">
        <f>+IF(X48&lt;&gt;0,+(Y48/X48)*100,0)</f>
        <v>-27.29465600241513</v>
      </c>
      <c r="AA48" s="40">
        <f>+AA28+AA32+AA38+AA42+AA47</f>
        <v>484059470</v>
      </c>
    </row>
    <row r="49" spans="1:27" ht="12.75">
      <c r="A49" s="14" t="s">
        <v>96</v>
      </c>
      <c r="B49" s="15"/>
      <c r="C49" s="44">
        <f aca="true" t="shared" si="10" ref="C49:Y49">+C25-C48</f>
        <v>-4916526</v>
      </c>
      <c r="D49" s="44">
        <f>+D25-D48</f>
        <v>0</v>
      </c>
      <c r="E49" s="45">
        <f t="shared" si="10"/>
        <v>44060859</v>
      </c>
      <c r="F49" s="46">
        <f t="shared" si="10"/>
        <v>153651557</v>
      </c>
      <c r="G49" s="46">
        <f t="shared" si="10"/>
        <v>138605622</v>
      </c>
      <c r="H49" s="46">
        <f t="shared" si="10"/>
        <v>-31552766</v>
      </c>
      <c r="I49" s="46">
        <f t="shared" si="10"/>
        <v>-28239957</v>
      </c>
      <c r="J49" s="46">
        <f t="shared" si="10"/>
        <v>78812899</v>
      </c>
      <c r="K49" s="46">
        <f t="shared" si="10"/>
        <v>-2453651</v>
      </c>
      <c r="L49" s="46">
        <f t="shared" si="10"/>
        <v>-9701888</v>
      </c>
      <c r="M49" s="46">
        <f t="shared" si="10"/>
        <v>26430643</v>
      </c>
      <c r="N49" s="46">
        <f t="shared" si="10"/>
        <v>14275104</v>
      </c>
      <c r="O49" s="46">
        <f t="shared" si="10"/>
        <v>873361</v>
      </c>
      <c r="P49" s="46">
        <f t="shared" si="10"/>
        <v>-1738193</v>
      </c>
      <c r="Q49" s="46">
        <f t="shared" si="10"/>
        <v>56856117</v>
      </c>
      <c r="R49" s="46">
        <f t="shared" si="10"/>
        <v>55991285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149079288</v>
      </c>
      <c r="X49" s="46">
        <f>IF(F25=F48,0,X25-X48)</f>
        <v>97945001</v>
      </c>
      <c r="Y49" s="46">
        <f t="shared" si="10"/>
        <v>51134287</v>
      </c>
      <c r="Z49" s="47">
        <f>+IF(X49&lt;&gt;0,+(Y49/X49)*100,0)</f>
        <v>52.2071432721717</v>
      </c>
      <c r="AA49" s="44">
        <f>+AA25-AA48</f>
        <v>153651557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145387536</v>
      </c>
      <c r="D5" s="19">
        <f>SUM(D6:D8)</f>
        <v>0</v>
      </c>
      <c r="E5" s="20">
        <f t="shared" si="0"/>
        <v>176560114</v>
      </c>
      <c r="F5" s="21">
        <f t="shared" si="0"/>
        <v>176743735</v>
      </c>
      <c r="G5" s="21">
        <f t="shared" si="0"/>
        <v>55627186</v>
      </c>
      <c r="H5" s="21">
        <f t="shared" si="0"/>
        <v>10287501</v>
      </c>
      <c r="I5" s="21">
        <f t="shared" si="0"/>
        <v>10924572</v>
      </c>
      <c r="J5" s="21">
        <f t="shared" si="0"/>
        <v>76839259</v>
      </c>
      <c r="K5" s="21">
        <f t="shared" si="0"/>
        <v>9891402</v>
      </c>
      <c r="L5" s="21">
        <f t="shared" si="0"/>
        <v>-6250513</v>
      </c>
      <c r="M5" s="21">
        <f t="shared" si="0"/>
        <v>26660392</v>
      </c>
      <c r="N5" s="21">
        <f t="shared" si="0"/>
        <v>30301281</v>
      </c>
      <c r="O5" s="21">
        <f t="shared" si="0"/>
        <v>12116475</v>
      </c>
      <c r="P5" s="21">
        <f t="shared" si="0"/>
        <v>10207120</v>
      </c>
      <c r="Q5" s="21">
        <f t="shared" si="0"/>
        <v>24082556</v>
      </c>
      <c r="R5" s="21">
        <f t="shared" si="0"/>
        <v>46406151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153546691</v>
      </c>
      <c r="X5" s="21">
        <f t="shared" si="0"/>
        <v>133607881</v>
      </c>
      <c r="Y5" s="21">
        <f t="shared" si="0"/>
        <v>19938810</v>
      </c>
      <c r="Z5" s="4">
        <f>+IF(X5&lt;&gt;0,+(Y5/X5)*100,0)</f>
        <v>14.923378659077752</v>
      </c>
      <c r="AA5" s="19">
        <f>SUM(AA6:AA8)</f>
        <v>176743735</v>
      </c>
    </row>
    <row r="6" spans="1:27" ht="12.75">
      <c r="A6" s="5" t="s">
        <v>32</v>
      </c>
      <c r="B6" s="3"/>
      <c r="C6" s="22">
        <v>4736870</v>
      </c>
      <c r="D6" s="22"/>
      <c r="E6" s="23">
        <v>4276450</v>
      </c>
      <c r="F6" s="24">
        <v>4342988</v>
      </c>
      <c r="G6" s="24">
        <v>40547814</v>
      </c>
      <c r="H6" s="24"/>
      <c r="I6" s="24">
        <v>34119</v>
      </c>
      <c r="J6" s="24">
        <v>40581933</v>
      </c>
      <c r="K6" s="24"/>
      <c r="L6" s="24">
        <v>-36471989</v>
      </c>
      <c r="M6" s="24">
        <v>524999</v>
      </c>
      <c r="N6" s="24">
        <v>-35946990</v>
      </c>
      <c r="O6" s="24">
        <v>78512</v>
      </c>
      <c r="P6" s="24"/>
      <c r="Q6" s="24">
        <v>207614</v>
      </c>
      <c r="R6" s="24">
        <v>286126</v>
      </c>
      <c r="S6" s="24"/>
      <c r="T6" s="24"/>
      <c r="U6" s="24"/>
      <c r="V6" s="24"/>
      <c r="W6" s="24">
        <v>4921069</v>
      </c>
      <c r="X6" s="24">
        <v>4317070</v>
      </c>
      <c r="Y6" s="24">
        <v>603999</v>
      </c>
      <c r="Z6" s="6">
        <v>13.99</v>
      </c>
      <c r="AA6" s="22">
        <v>4342988</v>
      </c>
    </row>
    <row r="7" spans="1:27" ht="12.75">
      <c r="A7" s="5" t="s">
        <v>33</v>
      </c>
      <c r="B7" s="3"/>
      <c r="C7" s="25">
        <v>140650666</v>
      </c>
      <c r="D7" s="25"/>
      <c r="E7" s="26">
        <v>172283664</v>
      </c>
      <c r="F7" s="27">
        <v>172400747</v>
      </c>
      <c r="G7" s="27">
        <v>15079372</v>
      </c>
      <c r="H7" s="27">
        <v>10287501</v>
      </c>
      <c r="I7" s="27">
        <v>10890453</v>
      </c>
      <c r="J7" s="27">
        <v>36257326</v>
      </c>
      <c r="K7" s="27">
        <v>9891402</v>
      </c>
      <c r="L7" s="27">
        <v>30221476</v>
      </c>
      <c r="M7" s="27">
        <v>26135393</v>
      </c>
      <c r="N7" s="27">
        <v>66248271</v>
      </c>
      <c r="O7" s="27">
        <v>12037963</v>
      </c>
      <c r="P7" s="27">
        <v>10207120</v>
      </c>
      <c r="Q7" s="27">
        <v>23874942</v>
      </c>
      <c r="R7" s="27">
        <v>46120025</v>
      </c>
      <c r="S7" s="27"/>
      <c r="T7" s="27"/>
      <c r="U7" s="27"/>
      <c r="V7" s="27"/>
      <c r="W7" s="27">
        <v>148625622</v>
      </c>
      <c r="X7" s="27">
        <v>129290811</v>
      </c>
      <c r="Y7" s="27">
        <v>19334811</v>
      </c>
      <c r="Z7" s="7">
        <v>14.95</v>
      </c>
      <c r="AA7" s="25">
        <v>172400747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8570304</v>
      </c>
      <c r="D9" s="19">
        <f>SUM(D10:D14)</f>
        <v>0</v>
      </c>
      <c r="E9" s="20">
        <f t="shared" si="1"/>
        <v>8654822</v>
      </c>
      <c r="F9" s="21">
        <f t="shared" si="1"/>
        <v>11657436</v>
      </c>
      <c r="G9" s="21">
        <f t="shared" si="1"/>
        <v>293567</v>
      </c>
      <c r="H9" s="21">
        <f t="shared" si="1"/>
        <v>279788</v>
      </c>
      <c r="I9" s="21">
        <f t="shared" si="1"/>
        <v>1320315</v>
      </c>
      <c r="J9" s="21">
        <f t="shared" si="1"/>
        <v>1893670</v>
      </c>
      <c r="K9" s="21">
        <f t="shared" si="1"/>
        <v>884754</v>
      </c>
      <c r="L9" s="21">
        <f t="shared" si="1"/>
        <v>1701387</v>
      </c>
      <c r="M9" s="21">
        <f t="shared" si="1"/>
        <v>1359692</v>
      </c>
      <c r="N9" s="21">
        <f t="shared" si="1"/>
        <v>3945833</v>
      </c>
      <c r="O9" s="21">
        <f t="shared" si="1"/>
        <v>1795502</v>
      </c>
      <c r="P9" s="21">
        <f t="shared" si="1"/>
        <v>1369276</v>
      </c>
      <c r="Q9" s="21">
        <f t="shared" si="1"/>
        <v>1189486</v>
      </c>
      <c r="R9" s="21">
        <f t="shared" si="1"/>
        <v>4354264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10193767</v>
      </c>
      <c r="X9" s="21">
        <f t="shared" si="1"/>
        <v>10641712</v>
      </c>
      <c r="Y9" s="21">
        <f t="shared" si="1"/>
        <v>-447945</v>
      </c>
      <c r="Z9" s="4">
        <f>+IF(X9&lt;&gt;0,+(Y9/X9)*100,0)</f>
        <v>-4.209332107465415</v>
      </c>
      <c r="AA9" s="19">
        <f>SUM(AA10:AA14)</f>
        <v>11657436</v>
      </c>
    </row>
    <row r="10" spans="1:27" ht="12.75">
      <c r="A10" s="5" t="s">
        <v>36</v>
      </c>
      <c r="B10" s="3"/>
      <c r="C10" s="22">
        <v>3120409</v>
      </c>
      <c r="D10" s="22"/>
      <c r="E10" s="23">
        <v>2932571</v>
      </c>
      <c r="F10" s="24">
        <v>4477295</v>
      </c>
      <c r="G10" s="24">
        <v>18930</v>
      </c>
      <c r="H10" s="24">
        <v>12998</v>
      </c>
      <c r="I10" s="24">
        <v>1077629</v>
      </c>
      <c r="J10" s="24">
        <v>1109557</v>
      </c>
      <c r="K10" s="24">
        <v>323157</v>
      </c>
      <c r="L10" s="24">
        <v>352829</v>
      </c>
      <c r="M10" s="24">
        <v>433265</v>
      </c>
      <c r="N10" s="24">
        <v>1109251</v>
      </c>
      <c r="O10" s="24">
        <v>494497</v>
      </c>
      <c r="P10" s="24">
        <v>318447</v>
      </c>
      <c r="Q10" s="24">
        <v>189702</v>
      </c>
      <c r="R10" s="24">
        <v>1002646</v>
      </c>
      <c r="S10" s="24"/>
      <c r="T10" s="24"/>
      <c r="U10" s="24"/>
      <c r="V10" s="24"/>
      <c r="W10" s="24">
        <v>3221454</v>
      </c>
      <c r="X10" s="24">
        <v>3323867</v>
      </c>
      <c r="Y10" s="24">
        <v>-102413</v>
      </c>
      <c r="Z10" s="6">
        <v>-3.08</v>
      </c>
      <c r="AA10" s="22">
        <v>4477295</v>
      </c>
    </row>
    <row r="11" spans="1:27" ht="12.75">
      <c r="A11" s="5" t="s">
        <v>37</v>
      </c>
      <c r="B11" s="3"/>
      <c r="C11" s="22">
        <v>256286</v>
      </c>
      <c r="D11" s="22"/>
      <c r="E11" s="23">
        <v>4195815</v>
      </c>
      <c r="F11" s="24">
        <v>4682157</v>
      </c>
      <c r="G11" s="24">
        <v>23765</v>
      </c>
      <c r="H11" s="24">
        <v>19339</v>
      </c>
      <c r="I11" s="24">
        <v>21859</v>
      </c>
      <c r="J11" s="24">
        <v>64963</v>
      </c>
      <c r="K11" s="24">
        <v>48044</v>
      </c>
      <c r="L11" s="24">
        <v>35092</v>
      </c>
      <c r="M11" s="24">
        <v>15594</v>
      </c>
      <c r="N11" s="24">
        <v>98730</v>
      </c>
      <c r="O11" s="24">
        <v>889996</v>
      </c>
      <c r="P11" s="24">
        <v>487919</v>
      </c>
      <c r="Q11" s="24">
        <v>479483</v>
      </c>
      <c r="R11" s="24">
        <v>1857398</v>
      </c>
      <c r="S11" s="24"/>
      <c r="T11" s="24"/>
      <c r="U11" s="24"/>
      <c r="V11" s="24"/>
      <c r="W11" s="24">
        <v>2021091</v>
      </c>
      <c r="X11" s="24">
        <v>4303911</v>
      </c>
      <c r="Y11" s="24">
        <v>-2282820</v>
      </c>
      <c r="Z11" s="6">
        <v>-53.04</v>
      </c>
      <c r="AA11" s="22">
        <v>4682157</v>
      </c>
    </row>
    <row r="12" spans="1:27" ht="12.75">
      <c r="A12" s="5" t="s">
        <v>38</v>
      </c>
      <c r="B12" s="3"/>
      <c r="C12" s="22">
        <v>1423836</v>
      </c>
      <c r="D12" s="22"/>
      <c r="E12" s="23">
        <v>37036</v>
      </c>
      <c r="F12" s="24">
        <v>973638</v>
      </c>
      <c r="G12" s="24">
        <v>2958</v>
      </c>
      <c r="H12" s="24">
        <v>3292</v>
      </c>
      <c r="I12" s="24">
        <v>5127</v>
      </c>
      <c r="J12" s="24">
        <v>11377</v>
      </c>
      <c r="K12" s="24">
        <v>279</v>
      </c>
      <c r="L12" s="24">
        <v>1763</v>
      </c>
      <c r="M12" s="24">
        <v>9436</v>
      </c>
      <c r="N12" s="24">
        <v>11478</v>
      </c>
      <c r="O12" s="24">
        <v>1302</v>
      </c>
      <c r="P12" s="24">
        <v>1592</v>
      </c>
      <c r="Q12" s="24"/>
      <c r="R12" s="24">
        <v>2894</v>
      </c>
      <c r="S12" s="24"/>
      <c r="T12" s="24"/>
      <c r="U12" s="24"/>
      <c r="V12" s="24"/>
      <c r="W12" s="24">
        <v>25749</v>
      </c>
      <c r="X12" s="24">
        <v>402416</v>
      </c>
      <c r="Y12" s="24">
        <v>-376667</v>
      </c>
      <c r="Z12" s="6">
        <v>-93.6</v>
      </c>
      <c r="AA12" s="22">
        <v>973638</v>
      </c>
    </row>
    <row r="13" spans="1:27" ht="12.75">
      <c r="A13" s="5" t="s">
        <v>39</v>
      </c>
      <c r="B13" s="3"/>
      <c r="C13" s="22">
        <v>2112165</v>
      </c>
      <c r="D13" s="22"/>
      <c r="E13" s="23">
        <v>17290</v>
      </c>
      <c r="F13" s="24">
        <v>17290</v>
      </c>
      <c r="G13" s="24">
        <v>221838</v>
      </c>
      <c r="H13" s="24">
        <v>233945</v>
      </c>
      <c r="I13" s="24">
        <v>210680</v>
      </c>
      <c r="J13" s="24">
        <v>666463</v>
      </c>
      <c r="K13" s="24">
        <v>188210</v>
      </c>
      <c r="L13" s="24">
        <v>886136</v>
      </c>
      <c r="M13" s="24">
        <v>893758</v>
      </c>
      <c r="N13" s="24">
        <v>1968104</v>
      </c>
      <c r="O13" s="24">
        <v>405604</v>
      </c>
      <c r="P13" s="24">
        <v>192833</v>
      </c>
      <c r="Q13" s="24">
        <v>513093</v>
      </c>
      <c r="R13" s="24">
        <v>1111530</v>
      </c>
      <c r="S13" s="24"/>
      <c r="T13" s="24"/>
      <c r="U13" s="24"/>
      <c r="V13" s="24"/>
      <c r="W13" s="24">
        <v>3746097</v>
      </c>
      <c r="X13" s="24">
        <v>12969</v>
      </c>
      <c r="Y13" s="24">
        <v>3733128</v>
      </c>
      <c r="Z13" s="6">
        <v>28785.01</v>
      </c>
      <c r="AA13" s="22">
        <v>17290</v>
      </c>
    </row>
    <row r="14" spans="1:27" ht="12.75">
      <c r="A14" s="5" t="s">
        <v>40</v>
      </c>
      <c r="B14" s="3"/>
      <c r="C14" s="25">
        <v>1657608</v>
      </c>
      <c r="D14" s="25"/>
      <c r="E14" s="26">
        <v>1472110</v>
      </c>
      <c r="F14" s="27">
        <v>1507056</v>
      </c>
      <c r="G14" s="27">
        <v>26076</v>
      </c>
      <c r="H14" s="27">
        <v>10214</v>
      </c>
      <c r="I14" s="27">
        <v>5020</v>
      </c>
      <c r="J14" s="27">
        <v>41310</v>
      </c>
      <c r="K14" s="27">
        <v>325064</v>
      </c>
      <c r="L14" s="27">
        <v>425567</v>
      </c>
      <c r="M14" s="27">
        <v>7639</v>
      </c>
      <c r="N14" s="27">
        <v>758270</v>
      </c>
      <c r="O14" s="27">
        <v>4103</v>
      </c>
      <c r="P14" s="27">
        <v>368485</v>
      </c>
      <c r="Q14" s="27">
        <v>7208</v>
      </c>
      <c r="R14" s="27">
        <v>379796</v>
      </c>
      <c r="S14" s="27"/>
      <c r="T14" s="27"/>
      <c r="U14" s="27"/>
      <c r="V14" s="27"/>
      <c r="W14" s="27">
        <v>1179376</v>
      </c>
      <c r="X14" s="27">
        <v>2598549</v>
      </c>
      <c r="Y14" s="27">
        <v>-1419173</v>
      </c>
      <c r="Z14" s="7">
        <v>-54.61</v>
      </c>
      <c r="AA14" s="25">
        <v>1507056</v>
      </c>
    </row>
    <row r="15" spans="1:27" ht="12.75">
      <c r="A15" s="2" t="s">
        <v>41</v>
      </c>
      <c r="B15" s="8"/>
      <c r="C15" s="19">
        <f aca="true" t="shared" si="2" ref="C15:Y15">SUM(C16:C18)</f>
        <v>26560792</v>
      </c>
      <c r="D15" s="19">
        <f>SUM(D16:D18)</f>
        <v>0</v>
      </c>
      <c r="E15" s="20">
        <f t="shared" si="2"/>
        <v>17882523</v>
      </c>
      <c r="F15" s="21">
        <f t="shared" si="2"/>
        <v>21997415</v>
      </c>
      <c r="G15" s="21">
        <f t="shared" si="2"/>
        <v>241264</v>
      </c>
      <c r="H15" s="21">
        <f t="shared" si="2"/>
        <v>241290</v>
      </c>
      <c r="I15" s="21">
        <f t="shared" si="2"/>
        <v>2368382</v>
      </c>
      <c r="J15" s="21">
        <f t="shared" si="2"/>
        <v>2850936</v>
      </c>
      <c r="K15" s="21">
        <f t="shared" si="2"/>
        <v>1659993</v>
      </c>
      <c r="L15" s="21">
        <f t="shared" si="2"/>
        <v>862126</v>
      </c>
      <c r="M15" s="21">
        <f t="shared" si="2"/>
        <v>1704302</v>
      </c>
      <c r="N15" s="21">
        <f t="shared" si="2"/>
        <v>4226421</v>
      </c>
      <c r="O15" s="21">
        <f t="shared" si="2"/>
        <v>1270602</v>
      </c>
      <c r="P15" s="21">
        <f t="shared" si="2"/>
        <v>796890</v>
      </c>
      <c r="Q15" s="21">
        <f t="shared" si="2"/>
        <v>454599</v>
      </c>
      <c r="R15" s="21">
        <f t="shared" si="2"/>
        <v>2522091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9599448</v>
      </c>
      <c r="X15" s="21">
        <f t="shared" si="2"/>
        <v>18208466</v>
      </c>
      <c r="Y15" s="21">
        <f t="shared" si="2"/>
        <v>-8609018</v>
      </c>
      <c r="Z15" s="4">
        <f>+IF(X15&lt;&gt;0,+(Y15/X15)*100,0)</f>
        <v>-47.28030356868064</v>
      </c>
      <c r="AA15" s="19">
        <f>SUM(AA16:AA18)</f>
        <v>21997415</v>
      </c>
    </row>
    <row r="16" spans="1:27" ht="12.75">
      <c r="A16" s="5" t="s">
        <v>42</v>
      </c>
      <c r="B16" s="3"/>
      <c r="C16" s="22">
        <v>3528160</v>
      </c>
      <c r="D16" s="22"/>
      <c r="E16" s="23">
        <v>3667645</v>
      </c>
      <c r="F16" s="24">
        <v>3667645</v>
      </c>
      <c r="G16" s="24">
        <v>165298</v>
      </c>
      <c r="H16" s="24">
        <v>158894</v>
      </c>
      <c r="I16" s="24">
        <v>458515</v>
      </c>
      <c r="J16" s="24">
        <v>782707</v>
      </c>
      <c r="K16" s="24">
        <v>371447</v>
      </c>
      <c r="L16" s="24">
        <v>305797</v>
      </c>
      <c r="M16" s="24">
        <v>309776</v>
      </c>
      <c r="N16" s="24">
        <v>987020</v>
      </c>
      <c r="O16" s="24">
        <v>352337</v>
      </c>
      <c r="P16" s="24">
        <v>330039</v>
      </c>
      <c r="Q16" s="24">
        <v>297698</v>
      </c>
      <c r="R16" s="24">
        <v>980074</v>
      </c>
      <c r="S16" s="24"/>
      <c r="T16" s="24"/>
      <c r="U16" s="24"/>
      <c r="V16" s="24"/>
      <c r="W16" s="24">
        <v>2749801</v>
      </c>
      <c r="X16" s="24">
        <v>3091931</v>
      </c>
      <c r="Y16" s="24">
        <v>-342130</v>
      </c>
      <c r="Z16" s="6">
        <v>-11.07</v>
      </c>
      <c r="AA16" s="22">
        <v>3667645</v>
      </c>
    </row>
    <row r="17" spans="1:27" ht="12.75">
      <c r="A17" s="5" t="s">
        <v>43</v>
      </c>
      <c r="B17" s="3"/>
      <c r="C17" s="22">
        <v>21963125</v>
      </c>
      <c r="D17" s="22"/>
      <c r="E17" s="23">
        <v>12331241</v>
      </c>
      <c r="F17" s="24">
        <v>16446133</v>
      </c>
      <c r="G17" s="24">
        <v>24893</v>
      </c>
      <c r="H17" s="24">
        <v>-16616</v>
      </c>
      <c r="I17" s="24">
        <v>1817678</v>
      </c>
      <c r="J17" s="24">
        <v>1825955</v>
      </c>
      <c r="K17" s="24">
        <v>1197995</v>
      </c>
      <c r="L17" s="24">
        <v>483246</v>
      </c>
      <c r="M17" s="24">
        <v>917758</v>
      </c>
      <c r="N17" s="24">
        <v>2598999</v>
      </c>
      <c r="O17" s="24">
        <v>724389</v>
      </c>
      <c r="P17" s="24">
        <v>449640</v>
      </c>
      <c r="Q17" s="24">
        <v>153050</v>
      </c>
      <c r="R17" s="24">
        <v>1327079</v>
      </c>
      <c r="S17" s="24"/>
      <c r="T17" s="24"/>
      <c r="U17" s="24"/>
      <c r="V17" s="24"/>
      <c r="W17" s="24">
        <v>5752033</v>
      </c>
      <c r="X17" s="24">
        <v>13703805</v>
      </c>
      <c r="Y17" s="24">
        <v>-7951772</v>
      </c>
      <c r="Z17" s="6">
        <v>-58.03</v>
      </c>
      <c r="AA17" s="22">
        <v>16446133</v>
      </c>
    </row>
    <row r="18" spans="1:27" ht="12.75">
      <c r="A18" s="5" t="s">
        <v>44</v>
      </c>
      <c r="B18" s="3"/>
      <c r="C18" s="22">
        <v>1069507</v>
      </c>
      <c r="D18" s="22"/>
      <c r="E18" s="23">
        <v>1883637</v>
      </c>
      <c r="F18" s="24">
        <v>1883637</v>
      </c>
      <c r="G18" s="24">
        <v>51073</v>
      </c>
      <c r="H18" s="24">
        <v>99012</v>
      </c>
      <c r="I18" s="24">
        <v>92189</v>
      </c>
      <c r="J18" s="24">
        <v>242274</v>
      </c>
      <c r="K18" s="24">
        <v>90551</v>
      </c>
      <c r="L18" s="24">
        <v>73083</v>
      </c>
      <c r="M18" s="24">
        <v>476768</v>
      </c>
      <c r="N18" s="24">
        <v>640402</v>
      </c>
      <c r="O18" s="24">
        <v>193876</v>
      </c>
      <c r="P18" s="24">
        <v>17211</v>
      </c>
      <c r="Q18" s="24">
        <v>3851</v>
      </c>
      <c r="R18" s="24">
        <v>214938</v>
      </c>
      <c r="S18" s="24"/>
      <c r="T18" s="24"/>
      <c r="U18" s="24"/>
      <c r="V18" s="24"/>
      <c r="W18" s="24">
        <v>1097614</v>
      </c>
      <c r="X18" s="24">
        <v>1412730</v>
      </c>
      <c r="Y18" s="24">
        <v>-315116</v>
      </c>
      <c r="Z18" s="6">
        <v>-22.31</v>
      </c>
      <c r="AA18" s="22">
        <v>1883637</v>
      </c>
    </row>
    <row r="19" spans="1:27" ht="12.75">
      <c r="A19" s="2" t="s">
        <v>45</v>
      </c>
      <c r="B19" s="8"/>
      <c r="C19" s="19">
        <f aca="true" t="shared" si="3" ref="C19:Y19">SUM(C20:C23)</f>
        <v>244048072</v>
      </c>
      <c r="D19" s="19">
        <f>SUM(D20:D23)</f>
        <v>0</v>
      </c>
      <c r="E19" s="20">
        <f t="shared" si="3"/>
        <v>214109261</v>
      </c>
      <c r="F19" s="21">
        <f t="shared" si="3"/>
        <v>309700852</v>
      </c>
      <c r="G19" s="21">
        <f t="shared" si="3"/>
        <v>14471894</v>
      </c>
      <c r="H19" s="21">
        <f t="shared" si="3"/>
        <v>11359861</v>
      </c>
      <c r="I19" s="21">
        <f t="shared" si="3"/>
        <v>14951415</v>
      </c>
      <c r="J19" s="21">
        <f t="shared" si="3"/>
        <v>40783170</v>
      </c>
      <c r="K19" s="21">
        <f t="shared" si="3"/>
        <v>12263350</v>
      </c>
      <c r="L19" s="21">
        <f t="shared" si="3"/>
        <v>30275409</v>
      </c>
      <c r="M19" s="21">
        <f t="shared" si="3"/>
        <v>25652201</v>
      </c>
      <c r="N19" s="21">
        <f t="shared" si="3"/>
        <v>68190960</v>
      </c>
      <c r="O19" s="21">
        <f t="shared" si="3"/>
        <v>15689499</v>
      </c>
      <c r="P19" s="21">
        <f t="shared" si="3"/>
        <v>14199361</v>
      </c>
      <c r="Q19" s="21">
        <f t="shared" si="3"/>
        <v>24176513</v>
      </c>
      <c r="R19" s="21">
        <f t="shared" si="3"/>
        <v>54065373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163039503</v>
      </c>
      <c r="X19" s="21">
        <f t="shared" si="3"/>
        <v>251454335</v>
      </c>
      <c r="Y19" s="21">
        <f t="shared" si="3"/>
        <v>-88414832</v>
      </c>
      <c r="Z19" s="4">
        <f>+IF(X19&lt;&gt;0,+(Y19/X19)*100,0)</f>
        <v>-35.16138705662004</v>
      </c>
      <c r="AA19" s="19">
        <f>SUM(AA20:AA23)</f>
        <v>309700852</v>
      </c>
    </row>
    <row r="20" spans="1:27" ht="12.75">
      <c r="A20" s="5" t="s">
        <v>46</v>
      </c>
      <c r="B20" s="3"/>
      <c r="C20" s="22">
        <v>72975466</v>
      </c>
      <c r="D20" s="22"/>
      <c r="E20" s="23">
        <v>73555911</v>
      </c>
      <c r="F20" s="24">
        <v>73555911</v>
      </c>
      <c r="G20" s="24">
        <v>7901974</v>
      </c>
      <c r="H20" s="24">
        <v>3247821</v>
      </c>
      <c r="I20" s="24">
        <v>8171983</v>
      </c>
      <c r="J20" s="24">
        <v>19321778</v>
      </c>
      <c r="K20" s="24">
        <v>5686527</v>
      </c>
      <c r="L20" s="24">
        <v>6510264</v>
      </c>
      <c r="M20" s="24">
        <v>7241785</v>
      </c>
      <c r="N20" s="24">
        <v>19438576</v>
      </c>
      <c r="O20" s="24">
        <v>5493819</v>
      </c>
      <c r="P20" s="24">
        <v>5497326</v>
      </c>
      <c r="Q20" s="24">
        <v>5614737</v>
      </c>
      <c r="R20" s="24">
        <v>16605882</v>
      </c>
      <c r="S20" s="24"/>
      <c r="T20" s="24"/>
      <c r="U20" s="24"/>
      <c r="V20" s="24"/>
      <c r="W20" s="24">
        <v>55366236</v>
      </c>
      <c r="X20" s="24">
        <v>55166931</v>
      </c>
      <c r="Y20" s="24">
        <v>199305</v>
      </c>
      <c r="Z20" s="6">
        <v>0.36</v>
      </c>
      <c r="AA20" s="22">
        <v>73555911</v>
      </c>
    </row>
    <row r="21" spans="1:27" ht="12.75">
      <c r="A21" s="5" t="s">
        <v>47</v>
      </c>
      <c r="B21" s="3"/>
      <c r="C21" s="22">
        <v>105123645</v>
      </c>
      <c r="D21" s="22"/>
      <c r="E21" s="23">
        <v>80413516</v>
      </c>
      <c r="F21" s="24">
        <v>176005107</v>
      </c>
      <c r="G21" s="24">
        <v>3350954</v>
      </c>
      <c r="H21" s="24">
        <v>5215362</v>
      </c>
      <c r="I21" s="24">
        <v>3542714</v>
      </c>
      <c r="J21" s="24">
        <v>12109030</v>
      </c>
      <c r="K21" s="24">
        <v>4093587</v>
      </c>
      <c r="L21" s="24">
        <v>12682837</v>
      </c>
      <c r="M21" s="24">
        <v>9387727</v>
      </c>
      <c r="N21" s="24">
        <v>26164151</v>
      </c>
      <c r="O21" s="24">
        <v>5053004</v>
      </c>
      <c r="P21" s="24">
        <v>5987985</v>
      </c>
      <c r="Q21" s="24">
        <v>9379027</v>
      </c>
      <c r="R21" s="24">
        <v>20420016</v>
      </c>
      <c r="S21" s="24"/>
      <c r="T21" s="24"/>
      <c r="U21" s="24"/>
      <c r="V21" s="24"/>
      <c r="W21" s="24">
        <v>58693197</v>
      </c>
      <c r="X21" s="24">
        <v>150865820</v>
      </c>
      <c r="Y21" s="24">
        <v>-92172623</v>
      </c>
      <c r="Z21" s="6">
        <v>-61.1</v>
      </c>
      <c r="AA21" s="22">
        <v>176005107</v>
      </c>
    </row>
    <row r="22" spans="1:27" ht="12.75">
      <c r="A22" s="5" t="s">
        <v>48</v>
      </c>
      <c r="B22" s="3"/>
      <c r="C22" s="25">
        <v>28448648</v>
      </c>
      <c r="D22" s="25"/>
      <c r="E22" s="26">
        <v>26902507</v>
      </c>
      <c r="F22" s="27">
        <v>26902507</v>
      </c>
      <c r="G22" s="27">
        <v>1153035</v>
      </c>
      <c r="H22" s="27">
        <v>1085141</v>
      </c>
      <c r="I22" s="27">
        <v>1445762</v>
      </c>
      <c r="J22" s="27">
        <v>3683938</v>
      </c>
      <c r="K22" s="27">
        <v>1055494</v>
      </c>
      <c r="L22" s="27">
        <v>5370162</v>
      </c>
      <c r="M22" s="27">
        <v>4170268</v>
      </c>
      <c r="N22" s="27">
        <v>10595924</v>
      </c>
      <c r="O22" s="27">
        <v>2357867</v>
      </c>
      <c r="P22" s="27">
        <v>1025628</v>
      </c>
      <c r="Q22" s="27">
        <v>4619230</v>
      </c>
      <c r="R22" s="27">
        <v>8002725</v>
      </c>
      <c r="S22" s="27"/>
      <c r="T22" s="27"/>
      <c r="U22" s="27"/>
      <c r="V22" s="27"/>
      <c r="W22" s="27">
        <v>22282587</v>
      </c>
      <c r="X22" s="27">
        <v>20493591</v>
      </c>
      <c r="Y22" s="27">
        <v>1788996</v>
      </c>
      <c r="Z22" s="7">
        <v>8.73</v>
      </c>
      <c r="AA22" s="25">
        <v>26902507</v>
      </c>
    </row>
    <row r="23" spans="1:27" ht="12.75">
      <c r="A23" s="5" t="s">
        <v>49</v>
      </c>
      <c r="B23" s="3"/>
      <c r="C23" s="22">
        <v>37500313</v>
      </c>
      <c r="D23" s="22"/>
      <c r="E23" s="23">
        <v>33237327</v>
      </c>
      <c r="F23" s="24">
        <v>33237327</v>
      </c>
      <c r="G23" s="24">
        <v>2065931</v>
      </c>
      <c r="H23" s="24">
        <v>1811537</v>
      </c>
      <c r="I23" s="24">
        <v>1790956</v>
      </c>
      <c r="J23" s="24">
        <v>5668424</v>
      </c>
      <c r="K23" s="24">
        <v>1427742</v>
      </c>
      <c r="L23" s="24">
        <v>5712146</v>
      </c>
      <c r="M23" s="24">
        <v>4852421</v>
      </c>
      <c r="N23" s="24">
        <v>11992309</v>
      </c>
      <c r="O23" s="24">
        <v>2784809</v>
      </c>
      <c r="P23" s="24">
        <v>1688422</v>
      </c>
      <c r="Q23" s="24">
        <v>4563519</v>
      </c>
      <c r="R23" s="24">
        <v>9036750</v>
      </c>
      <c r="S23" s="24"/>
      <c r="T23" s="24"/>
      <c r="U23" s="24"/>
      <c r="V23" s="24"/>
      <c r="W23" s="24">
        <v>26697483</v>
      </c>
      <c r="X23" s="24">
        <v>24927993</v>
      </c>
      <c r="Y23" s="24">
        <v>1769490</v>
      </c>
      <c r="Z23" s="6">
        <v>7.1</v>
      </c>
      <c r="AA23" s="22">
        <v>33237327</v>
      </c>
    </row>
    <row r="24" spans="1:27" ht="12.75">
      <c r="A24" s="2" t="s">
        <v>50</v>
      </c>
      <c r="B24" s="8" t="s">
        <v>51</v>
      </c>
      <c r="C24" s="19">
        <v>2689714</v>
      </c>
      <c r="D24" s="19"/>
      <c r="E24" s="20">
        <v>11971083</v>
      </c>
      <c r="F24" s="21">
        <v>11971083</v>
      </c>
      <c r="G24" s="21">
        <v>758341</v>
      </c>
      <c r="H24" s="21">
        <v>761844</v>
      </c>
      <c r="I24" s="21">
        <v>775025</v>
      </c>
      <c r="J24" s="21">
        <v>2295210</v>
      </c>
      <c r="K24" s="21">
        <v>760665</v>
      </c>
      <c r="L24" s="21">
        <v>968606</v>
      </c>
      <c r="M24" s="21">
        <v>509659</v>
      </c>
      <c r="N24" s="21">
        <v>2238930</v>
      </c>
      <c r="O24" s="21">
        <v>1048985</v>
      </c>
      <c r="P24" s="21">
        <v>829997</v>
      </c>
      <c r="Q24" s="21">
        <v>499716</v>
      </c>
      <c r="R24" s="21">
        <v>2378698</v>
      </c>
      <c r="S24" s="21"/>
      <c r="T24" s="21"/>
      <c r="U24" s="21"/>
      <c r="V24" s="21"/>
      <c r="W24" s="21">
        <v>6912838</v>
      </c>
      <c r="X24" s="21">
        <v>8978310</v>
      </c>
      <c r="Y24" s="21">
        <v>-2065472</v>
      </c>
      <c r="Z24" s="4">
        <v>-23.01</v>
      </c>
      <c r="AA24" s="19">
        <v>11971083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427256418</v>
      </c>
      <c r="D25" s="40">
        <f>+D5+D9+D15+D19+D24</f>
        <v>0</v>
      </c>
      <c r="E25" s="41">
        <f t="shared" si="4"/>
        <v>429177803</v>
      </c>
      <c r="F25" s="42">
        <f t="shared" si="4"/>
        <v>532070521</v>
      </c>
      <c r="G25" s="42">
        <f t="shared" si="4"/>
        <v>71392252</v>
      </c>
      <c r="H25" s="42">
        <f t="shared" si="4"/>
        <v>22930284</v>
      </c>
      <c r="I25" s="42">
        <f t="shared" si="4"/>
        <v>30339709</v>
      </c>
      <c r="J25" s="42">
        <f t="shared" si="4"/>
        <v>124662245</v>
      </c>
      <c r="K25" s="42">
        <f t="shared" si="4"/>
        <v>25460164</v>
      </c>
      <c r="L25" s="42">
        <f t="shared" si="4"/>
        <v>27557015</v>
      </c>
      <c r="M25" s="42">
        <f t="shared" si="4"/>
        <v>55886246</v>
      </c>
      <c r="N25" s="42">
        <f t="shared" si="4"/>
        <v>108903425</v>
      </c>
      <c r="O25" s="42">
        <f t="shared" si="4"/>
        <v>31921063</v>
      </c>
      <c r="P25" s="42">
        <f t="shared" si="4"/>
        <v>27402644</v>
      </c>
      <c r="Q25" s="42">
        <f t="shared" si="4"/>
        <v>50402870</v>
      </c>
      <c r="R25" s="42">
        <f t="shared" si="4"/>
        <v>109726577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343292247</v>
      </c>
      <c r="X25" s="42">
        <f t="shared" si="4"/>
        <v>422890704</v>
      </c>
      <c r="Y25" s="42">
        <f t="shared" si="4"/>
        <v>-79598457</v>
      </c>
      <c r="Z25" s="43">
        <f>+IF(X25&lt;&gt;0,+(Y25/X25)*100,0)</f>
        <v>-18.822465532370746</v>
      </c>
      <c r="AA25" s="40">
        <f>+AA5+AA9+AA15+AA19+AA24</f>
        <v>532070521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124225928</v>
      </c>
      <c r="D28" s="19">
        <f>SUM(D29:D31)</f>
        <v>0</v>
      </c>
      <c r="E28" s="20">
        <f t="shared" si="5"/>
        <v>129375873</v>
      </c>
      <c r="F28" s="21">
        <f t="shared" si="5"/>
        <v>130209495</v>
      </c>
      <c r="G28" s="21">
        <f t="shared" si="5"/>
        <v>8154831</v>
      </c>
      <c r="H28" s="21">
        <f t="shared" si="5"/>
        <v>7262365</v>
      </c>
      <c r="I28" s="21">
        <f t="shared" si="5"/>
        <v>10703733</v>
      </c>
      <c r="J28" s="21">
        <f t="shared" si="5"/>
        <v>26120929</v>
      </c>
      <c r="K28" s="21">
        <f t="shared" si="5"/>
        <v>9203480</v>
      </c>
      <c r="L28" s="21">
        <f t="shared" si="5"/>
        <v>8854249</v>
      </c>
      <c r="M28" s="21">
        <f t="shared" si="5"/>
        <v>11950243</v>
      </c>
      <c r="N28" s="21">
        <f t="shared" si="5"/>
        <v>30007972</v>
      </c>
      <c r="O28" s="21">
        <f t="shared" si="5"/>
        <v>8425144</v>
      </c>
      <c r="P28" s="21">
        <f t="shared" si="5"/>
        <v>8165019</v>
      </c>
      <c r="Q28" s="21">
        <f t="shared" si="5"/>
        <v>6815462</v>
      </c>
      <c r="R28" s="21">
        <f t="shared" si="5"/>
        <v>23405625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79534526</v>
      </c>
      <c r="X28" s="21">
        <f t="shared" si="5"/>
        <v>99752349</v>
      </c>
      <c r="Y28" s="21">
        <f t="shared" si="5"/>
        <v>-20217823</v>
      </c>
      <c r="Z28" s="4">
        <f>+IF(X28&lt;&gt;0,+(Y28/X28)*100,0)</f>
        <v>-20.268016946648544</v>
      </c>
      <c r="AA28" s="19">
        <f>SUM(AA29:AA31)</f>
        <v>130209495</v>
      </c>
    </row>
    <row r="29" spans="1:27" ht="12.75">
      <c r="A29" s="5" t="s">
        <v>32</v>
      </c>
      <c r="B29" s="3"/>
      <c r="C29" s="22">
        <v>27278354</v>
      </c>
      <c r="D29" s="22"/>
      <c r="E29" s="23">
        <v>32968964</v>
      </c>
      <c r="F29" s="24">
        <v>33880503</v>
      </c>
      <c r="G29" s="24">
        <v>2587626</v>
      </c>
      <c r="H29" s="24">
        <v>2338349</v>
      </c>
      <c r="I29" s="24">
        <v>3076334</v>
      </c>
      <c r="J29" s="24">
        <v>8002309</v>
      </c>
      <c r="K29" s="24">
        <v>2378811</v>
      </c>
      <c r="L29" s="24">
        <v>2204233</v>
      </c>
      <c r="M29" s="24">
        <v>2596906</v>
      </c>
      <c r="N29" s="24">
        <v>7179950</v>
      </c>
      <c r="O29" s="24">
        <v>1963199</v>
      </c>
      <c r="P29" s="24">
        <v>2115662</v>
      </c>
      <c r="Q29" s="24">
        <v>1989540</v>
      </c>
      <c r="R29" s="24">
        <v>6068401</v>
      </c>
      <c r="S29" s="24"/>
      <c r="T29" s="24"/>
      <c r="U29" s="24"/>
      <c r="V29" s="24"/>
      <c r="W29" s="24">
        <v>21250660</v>
      </c>
      <c r="X29" s="24">
        <v>26036464</v>
      </c>
      <c r="Y29" s="24">
        <v>-4785804</v>
      </c>
      <c r="Z29" s="6">
        <v>-18.38</v>
      </c>
      <c r="AA29" s="22">
        <v>33880503</v>
      </c>
    </row>
    <row r="30" spans="1:27" ht="12.75">
      <c r="A30" s="5" t="s">
        <v>33</v>
      </c>
      <c r="B30" s="3"/>
      <c r="C30" s="25">
        <v>89857775</v>
      </c>
      <c r="D30" s="25"/>
      <c r="E30" s="26">
        <v>89549785</v>
      </c>
      <c r="F30" s="27">
        <v>89471868</v>
      </c>
      <c r="G30" s="27">
        <v>5380872</v>
      </c>
      <c r="H30" s="27">
        <v>4749738</v>
      </c>
      <c r="I30" s="27">
        <v>6886928</v>
      </c>
      <c r="J30" s="27">
        <v>17017538</v>
      </c>
      <c r="K30" s="27">
        <v>6110828</v>
      </c>
      <c r="L30" s="27">
        <v>5307977</v>
      </c>
      <c r="M30" s="27">
        <v>9081030</v>
      </c>
      <c r="N30" s="27">
        <v>20499835</v>
      </c>
      <c r="O30" s="27">
        <v>5131110</v>
      </c>
      <c r="P30" s="27">
        <v>5785449</v>
      </c>
      <c r="Q30" s="27">
        <v>4650380</v>
      </c>
      <c r="R30" s="27">
        <v>15566939</v>
      </c>
      <c r="S30" s="27"/>
      <c r="T30" s="27"/>
      <c r="U30" s="27"/>
      <c r="V30" s="27"/>
      <c r="W30" s="27">
        <v>53084312</v>
      </c>
      <c r="X30" s="27">
        <v>68600167</v>
      </c>
      <c r="Y30" s="27">
        <v>-15515855</v>
      </c>
      <c r="Z30" s="7">
        <v>-22.62</v>
      </c>
      <c r="AA30" s="25">
        <v>89471868</v>
      </c>
    </row>
    <row r="31" spans="1:27" ht="12.75">
      <c r="A31" s="5" t="s">
        <v>34</v>
      </c>
      <c r="B31" s="3"/>
      <c r="C31" s="22">
        <v>7089799</v>
      </c>
      <c r="D31" s="22"/>
      <c r="E31" s="23">
        <v>6857124</v>
      </c>
      <c r="F31" s="24">
        <v>6857124</v>
      </c>
      <c r="G31" s="24">
        <v>186333</v>
      </c>
      <c r="H31" s="24">
        <v>174278</v>
      </c>
      <c r="I31" s="24">
        <v>740471</v>
      </c>
      <c r="J31" s="24">
        <v>1101082</v>
      </c>
      <c r="K31" s="24">
        <v>713841</v>
      </c>
      <c r="L31" s="24">
        <v>1342039</v>
      </c>
      <c r="M31" s="24">
        <v>272307</v>
      </c>
      <c r="N31" s="24">
        <v>2328187</v>
      </c>
      <c r="O31" s="24">
        <v>1330835</v>
      </c>
      <c r="P31" s="24">
        <v>263908</v>
      </c>
      <c r="Q31" s="24">
        <v>175542</v>
      </c>
      <c r="R31" s="24">
        <v>1770285</v>
      </c>
      <c r="S31" s="24"/>
      <c r="T31" s="24"/>
      <c r="U31" s="24"/>
      <c r="V31" s="24"/>
      <c r="W31" s="24">
        <v>5199554</v>
      </c>
      <c r="X31" s="24">
        <v>5115718</v>
      </c>
      <c r="Y31" s="24">
        <v>83836</v>
      </c>
      <c r="Z31" s="6">
        <v>1.64</v>
      </c>
      <c r="AA31" s="22">
        <v>6857124</v>
      </c>
    </row>
    <row r="32" spans="1:27" ht="12.75">
      <c r="A32" s="2" t="s">
        <v>35</v>
      </c>
      <c r="B32" s="3"/>
      <c r="C32" s="19">
        <f aca="true" t="shared" si="6" ref="C32:Y32">SUM(C33:C37)</f>
        <v>31905343</v>
      </c>
      <c r="D32" s="19">
        <f>SUM(D33:D37)</f>
        <v>0</v>
      </c>
      <c r="E32" s="20">
        <f t="shared" si="6"/>
        <v>39260746</v>
      </c>
      <c r="F32" s="21">
        <f t="shared" si="6"/>
        <v>39859490</v>
      </c>
      <c r="G32" s="21">
        <f t="shared" si="6"/>
        <v>2349124</v>
      </c>
      <c r="H32" s="21">
        <f t="shared" si="6"/>
        <v>2229356</v>
      </c>
      <c r="I32" s="21">
        <f t="shared" si="6"/>
        <v>2239269</v>
      </c>
      <c r="J32" s="21">
        <f t="shared" si="6"/>
        <v>6817749</v>
      </c>
      <c r="K32" s="21">
        <f t="shared" si="6"/>
        <v>3176334</v>
      </c>
      <c r="L32" s="21">
        <f t="shared" si="6"/>
        <v>3548531</v>
      </c>
      <c r="M32" s="21">
        <f t="shared" si="6"/>
        <v>4208656</v>
      </c>
      <c r="N32" s="21">
        <f t="shared" si="6"/>
        <v>10933521</v>
      </c>
      <c r="O32" s="21">
        <f t="shared" si="6"/>
        <v>3105273</v>
      </c>
      <c r="P32" s="21">
        <f t="shared" si="6"/>
        <v>2678451</v>
      </c>
      <c r="Q32" s="21">
        <f t="shared" si="6"/>
        <v>2700516</v>
      </c>
      <c r="R32" s="21">
        <f t="shared" si="6"/>
        <v>8484240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26235510</v>
      </c>
      <c r="X32" s="21">
        <f t="shared" si="6"/>
        <v>30612059</v>
      </c>
      <c r="Y32" s="21">
        <f t="shared" si="6"/>
        <v>-4376549</v>
      </c>
      <c r="Z32" s="4">
        <f>+IF(X32&lt;&gt;0,+(Y32/X32)*100,0)</f>
        <v>-14.296813553116436</v>
      </c>
      <c r="AA32" s="19">
        <f>SUM(AA33:AA37)</f>
        <v>39859490</v>
      </c>
    </row>
    <row r="33" spans="1:27" ht="12.75">
      <c r="A33" s="5" t="s">
        <v>36</v>
      </c>
      <c r="B33" s="3"/>
      <c r="C33" s="22">
        <v>7153532</v>
      </c>
      <c r="D33" s="22"/>
      <c r="E33" s="23">
        <v>9576961</v>
      </c>
      <c r="F33" s="24">
        <v>9864685</v>
      </c>
      <c r="G33" s="24">
        <v>526657</v>
      </c>
      <c r="H33" s="24">
        <v>627552</v>
      </c>
      <c r="I33" s="24">
        <v>544427</v>
      </c>
      <c r="J33" s="24">
        <v>1698636</v>
      </c>
      <c r="K33" s="24">
        <v>791063</v>
      </c>
      <c r="L33" s="24">
        <v>1173428</v>
      </c>
      <c r="M33" s="24">
        <v>1175506</v>
      </c>
      <c r="N33" s="24">
        <v>3139997</v>
      </c>
      <c r="O33" s="24">
        <v>670141</v>
      </c>
      <c r="P33" s="24">
        <v>559425</v>
      </c>
      <c r="Q33" s="24">
        <v>572861</v>
      </c>
      <c r="R33" s="24">
        <v>1802427</v>
      </c>
      <c r="S33" s="24"/>
      <c r="T33" s="24"/>
      <c r="U33" s="24"/>
      <c r="V33" s="24"/>
      <c r="W33" s="24">
        <v>6641060</v>
      </c>
      <c r="X33" s="24">
        <v>7770474</v>
      </c>
      <c r="Y33" s="24">
        <v>-1129414</v>
      </c>
      <c r="Z33" s="6">
        <v>-14.53</v>
      </c>
      <c r="AA33" s="22">
        <v>9864685</v>
      </c>
    </row>
    <row r="34" spans="1:27" ht="12.75">
      <c r="A34" s="5" t="s">
        <v>37</v>
      </c>
      <c r="B34" s="3"/>
      <c r="C34" s="22">
        <v>11904717</v>
      </c>
      <c r="D34" s="22"/>
      <c r="E34" s="23">
        <v>13142612</v>
      </c>
      <c r="F34" s="24">
        <v>13262462</v>
      </c>
      <c r="G34" s="24">
        <v>652976</v>
      </c>
      <c r="H34" s="24">
        <v>621378</v>
      </c>
      <c r="I34" s="24">
        <v>727889</v>
      </c>
      <c r="J34" s="24">
        <v>2002243</v>
      </c>
      <c r="K34" s="24">
        <v>1021361</v>
      </c>
      <c r="L34" s="24">
        <v>1254985</v>
      </c>
      <c r="M34" s="24">
        <v>1566583</v>
      </c>
      <c r="N34" s="24">
        <v>3842929</v>
      </c>
      <c r="O34" s="24">
        <v>1259901</v>
      </c>
      <c r="P34" s="24">
        <v>1009977</v>
      </c>
      <c r="Q34" s="24">
        <v>1239363</v>
      </c>
      <c r="R34" s="24">
        <v>3509241</v>
      </c>
      <c r="S34" s="24"/>
      <c r="T34" s="24"/>
      <c r="U34" s="24"/>
      <c r="V34" s="24"/>
      <c r="W34" s="24">
        <v>9354413</v>
      </c>
      <c r="X34" s="24">
        <v>10060219</v>
      </c>
      <c r="Y34" s="24">
        <v>-705806</v>
      </c>
      <c r="Z34" s="6">
        <v>-7.02</v>
      </c>
      <c r="AA34" s="22">
        <v>13262462</v>
      </c>
    </row>
    <row r="35" spans="1:27" ht="12.75">
      <c r="A35" s="5" t="s">
        <v>38</v>
      </c>
      <c r="B35" s="3"/>
      <c r="C35" s="22">
        <v>7249005</v>
      </c>
      <c r="D35" s="22"/>
      <c r="E35" s="23">
        <v>9191339</v>
      </c>
      <c r="F35" s="24">
        <v>9597563</v>
      </c>
      <c r="G35" s="24">
        <v>602341</v>
      </c>
      <c r="H35" s="24">
        <v>613880</v>
      </c>
      <c r="I35" s="24">
        <v>610410</v>
      </c>
      <c r="J35" s="24">
        <v>1826631</v>
      </c>
      <c r="K35" s="24">
        <v>763524</v>
      </c>
      <c r="L35" s="24">
        <v>636161</v>
      </c>
      <c r="M35" s="24">
        <v>860710</v>
      </c>
      <c r="N35" s="24">
        <v>2260395</v>
      </c>
      <c r="O35" s="24">
        <v>696462</v>
      </c>
      <c r="P35" s="24">
        <v>600209</v>
      </c>
      <c r="Q35" s="24">
        <v>585181</v>
      </c>
      <c r="R35" s="24">
        <v>1881852</v>
      </c>
      <c r="S35" s="24"/>
      <c r="T35" s="24"/>
      <c r="U35" s="24"/>
      <c r="V35" s="24"/>
      <c r="W35" s="24">
        <v>5968878</v>
      </c>
      <c r="X35" s="24">
        <v>7286952</v>
      </c>
      <c r="Y35" s="24">
        <v>-1318074</v>
      </c>
      <c r="Z35" s="6">
        <v>-18.09</v>
      </c>
      <c r="AA35" s="22">
        <v>9597563</v>
      </c>
    </row>
    <row r="36" spans="1:27" ht="12.75">
      <c r="A36" s="5" t="s">
        <v>39</v>
      </c>
      <c r="B36" s="3"/>
      <c r="C36" s="22">
        <v>2884789</v>
      </c>
      <c r="D36" s="22"/>
      <c r="E36" s="23">
        <v>4066425</v>
      </c>
      <c r="F36" s="24">
        <v>4066425</v>
      </c>
      <c r="G36" s="24">
        <v>440548</v>
      </c>
      <c r="H36" s="24">
        <v>241835</v>
      </c>
      <c r="I36" s="24">
        <v>229126</v>
      </c>
      <c r="J36" s="24">
        <v>911509</v>
      </c>
      <c r="K36" s="24">
        <v>461066</v>
      </c>
      <c r="L36" s="24">
        <v>302210</v>
      </c>
      <c r="M36" s="24">
        <v>362065</v>
      </c>
      <c r="N36" s="24">
        <v>1125341</v>
      </c>
      <c r="O36" s="24">
        <v>326938</v>
      </c>
      <c r="P36" s="24">
        <v>366507</v>
      </c>
      <c r="Q36" s="24">
        <v>211148</v>
      </c>
      <c r="R36" s="24">
        <v>904593</v>
      </c>
      <c r="S36" s="24"/>
      <c r="T36" s="24"/>
      <c r="U36" s="24"/>
      <c r="V36" s="24"/>
      <c r="W36" s="24">
        <v>2941443</v>
      </c>
      <c r="X36" s="24">
        <v>3038018</v>
      </c>
      <c r="Y36" s="24">
        <v>-96575</v>
      </c>
      <c r="Z36" s="6">
        <v>-3.18</v>
      </c>
      <c r="AA36" s="22">
        <v>4066425</v>
      </c>
    </row>
    <row r="37" spans="1:27" ht="12.75">
      <c r="A37" s="5" t="s">
        <v>40</v>
      </c>
      <c r="B37" s="3"/>
      <c r="C37" s="25">
        <v>2713300</v>
      </c>
      <c r="D37" s="25"/>
      <c r="E37" s="26">
        <v>3283409</v>
      </c>
      <c r="F37" s="27">
        <v>3068355</v>
      </c>
      <c r="G37" s="27">
        <v>126602</v>
      </c>
      <c r="H37" s="27">
        <v>124711</v>
      </c>
      <c r="I37" s="27">
        <v>127417</v>
      </c>
      <c r="J37" s="27">
        <v>378730</v>
      </c>
      <c r="K37" s="27">
        <v>139320</v>
      </c>
      <c r="L37" s="27">
        <v>181747</v>
      </c>
      <c r="M37" s="27">
        <v>243792</v>
      </c>
      <c r="N37" s="27">
        <v>564859</v>
      </c>
      <c r="O37" s="27">
        <v>151831</v>
      </c>
      <c r="P37" s="27">
        <v>142333</v>
      </c>
      <c r="Q37" s="27">
        <v>91963</v>
      </c>
      <c r="R37" s="27">
        <v>386127</v>
      </c>
      <c r="S37" s="27"/>
      <c r="T37" s="27"/>
      <c r="U37" s="27"/>
      <c r="V37" s="27"/>
      <c r="W37" s="27">
        <v>1329716</v>
      </c>
      <c r="X37" s="27">
        <v>2456396</v>
      </c>
      <c r="Y37" s="27">
        <v>-1126680</v>
      </c>
      <c r="Z37" s="7">
        <v>-45.87</v>
      </c>
      <c r="AA37" s="25">
        <v>3068355</v>
      </c>
    </row>
    <row r="38" spans="1:27" ht="12.75">
      <c r="A38" s="2" t="s">
        <v>41</v>
      </c>
      <c r="B38" s="8"/>
      <c r="C38" s="19">
        <f aca="true" t="shared" si="7" ref="C38:Y38">SUM(C39:C41)</f>
        <v>72187137</v>
      </c>
      <c r="D38" s="19">
        <f>SUM(D39:D41)</f>
        <v>0</v>
      </c>
      <c r="E38" s="20">
        <f t="shared" si="7"/>
        <v>60188073</v>
      </c>
      <c r="F38" s="21">
        <f t="shared" si="7"/>
        <v>63329655</v>
      </c>
      <c r="G38" s="21">
        <f t="shared" si="7"/>
        <v>4189113</v>
      </c>
      <c r="H38" s="21">
        <f t="shared" si="7"/>
        <v>4190656</v>
      </c>
      <c r="I38" s="21">
        <f t="shared" si="7"/>
        <v>4822404</v>
      </c>
      <c r="J38" s="21">
        <f t="shared" si="7"/>
        <v>13202173</v>
      </c>
      <c r="K38" s="21">
        <f t="shared" si="7"/>
        <v>4594661</v>
      </c>
      <c r="L38" s="21">
        <f t="shared" si="7"/>
        <v>4712289</v>
      </c>
      <c r="M38" s="21">
        <f t="shared" si="7"/>
        <v>6349944</v>
      </c>
      <c r="N38" s="21">
        <f t="shared" si="7"/>
        <v>15656894</v>
      </c>
      <c r="O38" s="21">
        <f t="shared" si="7"/>
        <v>5194636</v>
      </c>
      <c r="P38" s="21">
        <f t="shared" si="7"/>
        <v>4866924</v>
      </c>
      <c r="Q38" s="21">
        <f t="shared" si="7"/>
        <v>4021129</v>
      </c>
      <c r="R38" s="21">
        <f t="shared" si="7"/>
        <v>14082689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42941756</v>
      </c>
      <c r="X38" s="21">
        <f t="shared" si="7"/>
        <v>47634142</v>
      </c>
      <c r="Y38" s="21">
        <f t="shared" si="7"/>
        <v>-4692386</v>
      </c>
      <c r="Z38" s="4">
        <f>+IF(X38&lt;&gt;0,+(Y38/X38)*100,0)</f>
        <v>-9.850888045805464</v>
      </c>
      <c r="AA38" s="19">
        <f>SUM(AA39:AA41)</f>
        <v>63329655</v>
      </c>
    </row>
    <row r="39" spans="1:27" ht="12.75">
      <c r="A39" s="5" t="s">
        <v>42</v>
      </c>
      <c r="B39" s="3"/>
      <c r="C39" s="22">
        <v>22206003</v>
      </c>
      <c r="D39" s="22"/>
      <c r="E39" s="23">
        <v>20087995</v>
      </c>
      <c r="F39" s="24">
        <v>19625443</v>
      </c>
      <c r="G39" s="24">
        <v>1268292</v>
      </c>
      <c r="H39" s="24">
        <v>1202128</v>
      </c>
      <c r="I39" s="24">
        <v>1837218</v>
      </c>
      <c r="J39" s="24">
        <v>4307638</v>
      </c>
      <c r="K39" s="24">
        <v>1364481</v>
      </c>
      <c r="L39" s="24">
        <v>1561525</v>
      </c>
      <c r="M39" s="24">
        <v>1933870</v>
      </c>
      <c r="N39" s="24">
        <v>4859876</v>
      </c>
      <c r="O39" s="24">
        <v>1381490</v>
      </c>
      <c r="P39" s="24">
        <v>1298206</v>
      </c>
      <c r="Q39" s="24">
        <v>1232195</v>
      </c>
      <c r="R39" s="24">
        <v>3911891</v>
      </c>
      <c r="S39" s="24"/>
      <c r="T39" s="24"/>
      <c r="U39" s="24"/>
      <c r="V39" s="24"/>
      <c r="W39" s="24">
        <v>13079405</v>
      </c>
      <c r="X39" s="24">
        <v>15254746</v>
      </c>
      <c r="Y39" s="24">
        <v>-2175341</v>
      </c>
      <c r="Z39" s="6">
        <v>-14.26</v>
      </c>
      <c r="AA39" s="22">
        <v>19625443</v>
      </c>
    </row>
    <row r="40" spans="1:27" ht="12.75">
      <c r="A40" s="5" t="s">
        <v>43</v>
      </c>
      <c r="B40" s="3"/>
      <c r="C40" s="22">
        <v>46331019</v>
      </c>
      <c r="D40" s="22"/>
      <c r="E40" s="23">
        <v>36203849</v>
      </c>
      <c r="F40" s="24">
        <v>39587983</v>
      </c>
      <c r="G40" s="24">
        <v>2770425</v>
      </c>
      <c r="H40" s="24">
        <v>2716060</v>
      </c>
      <c r="I40" s="24">
        <v>2800898</v>
      </c>
      <c r="J40" s="24">
        <v>8287383</v>
      </c>
      <c r="K40" s="24">
        <v>2860477</v>
      </c>
      <c r="L40" s="24">
        <v>2876606</v>
      </c>
      <c r="M40" s="24">
        <v>4141745</v>
      </c>
      <c r="N40" s="24">
        <v>9878828</v>
      </c>
      <c r="O40" s="24">
        <v>3473374</v>
      </c>
      <c r="P40" s="24">
        <v>3162796</v>
      </c>
      <c r="Q40" s="24">
        <v>2612607</v>
      </c>
      <c r="R40" s="24">
        <v>9248777</v>
      </c>
      <c r="S40" s="24"/>
      <c r="T40" s="24"/>
      <c r="U40" s="24"/>
      <c r="V40" s="24"/>
      <c r="W40" s="24">
        <v>27414988</v>
      </c>
      <c r="X40" s="24">
        <v>29281050</v>
      </c>
      <c r="Y40" s="24">
        <v>-1866062</v>
      </c>
      <c r="Z40" s="6">
        <v>-6.37</v>
      </c>
      <c r="AA40" s="22">
        <v>39587983</v>
      </c>
    </row>
    <row r="41" spans="1:27" ht="12.75">
      <c r="A41" s="5" t="s">
        <v>44</v>
      </c>
      <c r="B41" s="3"/>
      <c r="C41" s="22">
        <v>3650115</v>
      </c>
      <c r="D41" s="22"/>
      <c r="E41" s="23">
        <v>3896229</v>
      </c>
      <c r="F41" s="24">
        <v>4116229</v>
      </c>
      <c r="G41" s="24">
        <v>150396</v>
      </c>
      <c r="H41" s="24">
        <v>272468</v>
      </c>
      <c r="I41" s="24">
        <v>184288</v>
      </c>
      <c r="J41" s="24">
        <v>607152</v>
      </c>
      <c r="K41" s="24">
        <v>369703</v>
      </c>
      <c r="L41" s="24">
        <v>274158</v>
      </c>
      <c r="M41" s="24">
        <v>274329</v>
      </c>
      <c r="N41" s="24">
        <v>918190</v>
      </c>
      <c r="O41" s="24">
        <v>339772</v>
      </c>
      <c r="P41" s="24">
        <v>405922</v>
      </c>
      <c r="Q41" s="24">
        <v>176327</v>
      </c>
      <c r="R41" s="24">
        <v>922021</v>
      </c>
      <c r="S41" s="24"/>
      <c r="T41" s="24"/>
      <c r="U41" s="24"/>
      <c r="V41" s="24"/>
      <c r="W41" s="24">
        <v>2447363</v>
      </c>
      <c r="X41" s="24">
        <v>3098346</v>
      </c>
      <c r="Y41" s="24">
        <v>-650983</v>
      </c>
      <c r="Z41" s="6">
        <v>-21.01</v>
      </c>
      <c r="AA41" s="22">
        <v>4116229</v>
      </c>
    </row>
    <row r="42" spans="1:27" ht="12.75">
      <c r="A42" s="2" t="s">
        <v>45</v>
      </c>
      <c r="B42" s="8"/>
      <c r="C42" s="19">
        <f aca="true" t="shared" si="8" ref="C42:Y42">SUM(C43:C46)</f>
        <v>161966944</v>
      </c>
      <c r="D42" s="19">
        <f>SUM(D43:D46)</f>
        <v>0</v>
      </c>
      <c r="E42" s="20">
        <f t="shared" si="8"/>
        <v>147605365</v>
      </c>
      <c r="F42" s="21">
        <f t="shared" si="8"/>
        <v>144528934</v>
      </c>
      <c r="G42" s="21">
        <f t="shared" si="8"/>
        <v>4517276</v>
      </c>
      <c r="H42" s="21">
        <f t="shared" si="8"/>
        <v>12602629</v>
      </c>
      <c r="I42" s="21">
        <f t="shared" si="8"/>
        <v>19669450</v>
      </c>
      <c r="J42" s="21">
        <f t="shared" si="8"/>
        <v>36789355</v>
      </c>
      <c r="K42" s="21">
        <f t="shared" si="8"/>
        <v>7467590</v>
      </c>
      <c r="L42" s="21">
        <f t="shared" si="8"/>
        <v>11472366</v>
      </c>
      <c r="M42" s="21">
        <f t="shared" si="8"/>
        <v>12347957</v>
      </c>
      <c r="N42" s="21">
        <f t="shared" si="8"/>
        <v>31287913</v>
      </c>
      <c r="O42" s="21">
        <f t="shared" si="8"/>
        <v>12836991</v>
      </c>
      <c r="P42" s="21">
        <f t="shared" si="8"/>
        <v>10137371</v>
      </c>
      <c r="Q42" s="21">
        <f t="shared" si="8"/>
        <v>13213960</v>
      </c>
      <c r="R42" s="21">
        <f t="shared" si="8"/>
        <v>36188322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104265590</v>
      </c>
      <c r="X42" s="21">
        <f t="shared" si="8"/>
        <v>112078880</v>
      </c>
      <c r="Y42" s="21">
        <f t="shared" si="8"/>
        <v>-7813290</v>
      </c>
      <c r="Z42" s="4">
        <f>+IF(X42&lt;&gt;0,+(Y42/X42)*100,0)</f>
        <v>-6.971242039535014</v>
      </c>
      <c r="AA42" s="19">
        <f>SUM(AA43:AA46)</f>
        <v>144528934</v>
      </c>
    </row>
    <row r="43" spans="1:27" ht="12.75">
      <c r="A43" s="5" t="s">
        <v>46</v>
      </c>
      <c r="B43" s="3"/>
      <c r="C43" s="22">
        <v>75023537</v>
      </c>
      <c r="D43" s="22"/>
      <c r="E43" s="23">
        <v>72506274</v>
      </c>
      <c r="F43" s="24">
        <v>72817096</v>
      </c>
      <c r="G43" s="24">
        <v>63388</v>
      </c>
      <c r="H43" s="24">
        <v>7165840</v>
      </c>
      <c r="I43" s="24">
        <v>13758346</v>
      </c>
      <c r="J43" s="24">
        <v>20987574</v>
      </c>
      <c r="K43" s="24">
        <v>2015570</v>
      </c>
      <c r="L43" s="24">
        <v>6027385</v>
      </c>
      <c r="M43" s="24">
        <v>6048669</v>
      </c>
      <c r="N43" s="24">
        <v>14091624</v>
      </c>
      <c r="O43" s="24">
        <v>5296905</v>
      </c>
      <c r="P43" s="24">
        <v>5444905</v>
      </c>
      <c r="Q43" s="24">
        <v>5790275</v>
      </c>
      <c r="R43" s="24">
        <v>16532085</v>
      </c>
      <c r="S43" s="24"/>
      <c r="T43" s="24"/>
      <c r="U43" s="24"/>
      <c r="V43" s="24"/>
      <c r="W43" s="24">
        <v>51611283</v>
      </c>
      <c r="X43" s="24">
        <v>54673240</v>
      </c>
      <c r="Y43" s="24">
        <v>-3061957</v>
      </c>
      <c r="Z43" s="6">
        <v>-5.6</v>
      </c>
      <c r="AA43" s="22">
        <v>72817096</v>
      </c>
    </row>
    <row r="44" spans="1:27" ht="12.75">
      <c r="A44" s="5" t="s">
        <v>47</v>
      </c>
      <c r="B44" s="3"/>
      <c r="C44" s="22">
        <v>42720096</v>
      </c>
      <c r="D44" s="22"/>
      <c r="E44" s="23">
        <v>34886109</v>
      </c>
      <c r="F44" s="24">
        <v>32485906</v>
      </c>
      <c r="G44" s="24">
        <v>1756153</v>
      </c>
      <c r="H44" s="24">
        <v>2659926</v>
      </c>
      <c r="I44" s="24">
        <v>2735385</v>
      </c>
      <c r="J44" s="24">
        <v>7151464</v>
      </c>
      <c r="K44" s="24">
        <v>2411249</v>
      </c>
      <c r="L44" s="24">
        <v>2338289</v>
      </c>
      <c r="M44" s="24">
        <v>2125177</v>
      </c>
      <c r="N44" s="24">
        <v>6874715</v>
      </c>
      <c r="O44" s="24">
        <v>3908248</v>
      </c>
      <c r="P44" s="24">
        <v>1489650</v>
      </c>
      <c r="Q44" s="24">
        <v>3590029</v>
      </c>
      <c r="R44" s="24">
        <v>8987927</v>
      </c>
      <c r="S44" s="24"/>
      <c r="T44" s="24"/>
      <c r="U44" s="24"/>
      <c r="V44" s="24"/>
      <c r="W44" s="24">
        <v>23014106</v>
      </c>
      <c r="X44" s="24">
        <v>26747713</v>
      </c>
      <c r="Y44" s="24">
        <v>-3733607</v>
      </c>
      <c r="Z44" s="6">
        <v>-13.96</v>
      </c>
      <c r="AA44" s="22">
        <v>32485906</v>
      </c>
    </row>
    <row r="45" spans="1:27" ht="12.75">
      <c r="A45" s="5" t="s">
        <v>48</v>
      </c>
      <c r="B45" s="3"/>
      <c r="C45" s="25">
        <v>16687780</v>
      </c>
      <c r="D45" s="25"/>
      <c r="E45" s="26">
        <v>16777854</v>
      </c>
      <c r="F45" s="27">
        <v>16385654</v>
      </c>
      <c r="G45" s="27">
        <v>1089631</v>
      </c>
      <c r="H45" s="27">
        <v>603529</v>
      </c>
      <c r="I45" s="27">
        <v>1081042</v>
      </c>
      <c r="J45" s="27">
        <v>2774202</v>
      </c>
      <c r="K45" s="27">
        <v>1112969</v>
      </c>
      <c r="L45" s="27">
        <v>1111012</v>
      </c>
      <c r="M45" s="27">
        <v>1390129</v>
      </c>
      <c r="N45" s="27">
        <v>3614110</v>
      </c>
      <c r="O45" s="27">
        <v>1354992</v>
      </c>
      <c r="P45" s="27">
        <v>1121745</v>
      </c>
      <c r="Q45" s="27">
        <v>1960758</v>
      </c>
      <c r="R45" s="27">
        <v>4437495</v>
      </c>
      <c r="S45" s="27"/>
      <c r="T45" s="27"/>
      <c r="U45" s="27"/>
      <c r="V45" s="27"/>
      <c r="W45" s="27">
        <v>10825807</v>
      </c>
      <c r="X45" s="27">
        <v>13037609</v>
      </c>
      <c r="Y45" s="27">
        <v>-2211802</v>
      </c>
      <c r="Z45" s="7">
        <v>-16.96</v>
      </c>
      <c r="AA45" s="25">
        <v>16385654</v>
      </c>
    </row>
    <row r="46" spans="1:27" ht="12.75">
      <c r="A46" s="5" t="s">
        <v>49</v>
      </c>
      <c r="B46" s="3"/>
      <c r="C46" s="22">
        <v>27535531</v>
      </c>
      <c r="D46" s="22"/>
      <c r="E46" s="23">
        <v>23435128</v>
      </c>
      <c r="F46" s="24">
        <v>22840278</v>
      </c>
      <c r="G46" s="24">
        <v>1608104</v>
      </c>
      <c r="H46" s="24">
        <v>2173334</v>
      </c>
      <c r="I46" s="24">
        <v>2094677</v>
      </c>
      <c r="J46" s="24">
        <v>5876115</v>
      </c>
      <c r="K46" s="24">
        <v>1927802</v>
      </c>
      <c r="L46" s="24">
        <v>1995680</v>
      </c>
      <c r="M46" s="24">
        <v>2783982</v>
      </c>
      <c r="N46" s="24">
        <v>6707464</v>
      </c>
      <c r="O46" s="24">
        <v>2276846</v>
      </c>
      <c r="P46" s="24">
        <v>2081071</v>
      </c>
      <c r="Q46" s="24">
        <v>1872898</v>
      </c>
      <c r="R46" s="24">
        <v>6230815</v>
      </c>
      <c r="S46" s="24"/>
      <c r="T46" s="24"/>
      <c r="U46" s="24"/>
      <c r="V46" s="24"/>
      <c r="W46" s="24">
        <v>18814394</v>
      </c>
      <c r="X46" s="24">
        <v>17620318</v>
      </c>
      <c r="Y46" s="24">
        <v>1194076</v>
      </c>
      <c r="Z46" s="6">
        <v>6.78</v>
      </c>
      <c r="AA46" s="22">
        <v>22840278</v>
      </c>
    </row>
    <row r="47" spans="1:27" ht="12.75">
      <c r="A47" s="2" t="s">
        <v>50</v>
      </c>
      <c r="B47" s="8" t="s">
        <v>51</v>
      </c>
      <c r="C47" s="19">
        <v>2860648</v>
      </c>
      <c r="D47" s="19"/>
      <c r="E47" s="20">
        <v>2773427</v>
      </c>
      <c r="F47" s="21">
        <v>2773427</v>
      </c>
      <c r="G47" s="21">
        <v>155137</v>
      </c>
      <c r="H47" s="21">
        <v>148374</v>
      </c>
      <c r="I47" s="21">
        <v>155784</v>
      </c>
      <c r="J47" s="21">
        <v>459295</v>
      </c>
      <c r="K47" s="21">
        <v>170788</v>
      </c>
      <c r="L47" s="21">
        <v>171554</v>
      </c>
      <c r="M47" s="21">
        <v>275503</v>
      </c>
      <c r="N47" s="21">
        <v>617845</v>
      </c>
      <c r="O47" s="21">
        <v>180437</v>
      </c>
      <c r="P47" s="21">
        <v>159121</v>
      </c>
      <c r="Q47" s="21">
        <v>154915</v>
      </c>
      <c r="R47" s="21">
        <v>494473</v>
      </c>
      <c r="S47" s="21"/>
      <c r="T47" s="21"/>
      <c r="U47" s="21"/>
      <c r="V47" s="21"/>
      <c r="W47" s="21">
        <v>1571613</v>
      </c>
      <c r="X47" s="21">
        <v>2154744</v>
      </c>
      <c r="Y47" s="21">
        <v>-583131</v>
      </c>
      <c r="Z47" s="4">
        <v>-27.06</v>
      </c>
      <c r="AA47" s="19">
        <v>2773427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393146000</v>
      </c>
      <c r="D48" s="40">
        <f>+D28+D32+D38+D42+D47</f>
        <v>0</v>
      </c>
      <c r="E48" s="41">
        <f t="shared" si="9"/>
        <v>379203484</v>
      </c>
      <c r="F48" s="42">
        <f t="shared" si="9"/>
        <v>380701001</v>
      </c>
      <c r="G48" s="42">
        <f t="shared" si="9"/>
        <v>19365481</v>
      </c>
      <c r="H48" s="42">
        <f t="shared" si="9"/>
        <v>26433380</v>
      </c>
      <c r="I48" s="42">
        <f t="shared" si="9"/>
        <v>37590640</v>
      </c>
      <c r="J48" s="42">
        <f t="shared" si="9"/>
        <v>83389501</v>
      </c>
      <c r="K48" s="42">
        <f t="shared" si="9"/>
        <v>24612853</v>
      </c>
      <c r="L48" s="42">
        <f t="shared" si="9"/>
        <v>28758989</v>
      </c>
      <c r="M48" s="42">
        <f t="shared" si="9"/>
        <v>35132303</v>
      </c>
      <c r="N48" s="42">
        <f t="shared" si="9"/>
        <v>88504145</v>
      </c>
      <c r="O48" s="42">
        <f t="shared" si="9"/>
        <v>29742481</v>
      </c>
      <c r="P48" s="42">
        <f t="shared" si="9"/>
        <v>26006886</v>
      </c>
      <c r="Q48" s="42">
        <f t="shared" si="9"/>
        <v>26905982</v>
      </c>
      <c r="R48" s="42">
        <f t="shared" si="9"/>
        <v>82655349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254548995</v>
      </c>
      <c r="X48" s="42">
        <f t="shared" si="9"/>
        <v>292232174</v>
      </c>
      <c r="Y48" s="42">
        <f t="shared" si="9"/>
        <v>-37683179</v>
      </c>
      <c r="Z48" s="43">
        <f>+IF(X48&lt;&gt;0,+(Y48/X48)*100,0)</f>
        <v>-12.894945304687772</v>
      </c>
      <c r="AA48" s="40">
        <f>+AA28+AA32+AA38+AA42+AA47</f>
        <v>380701001</v>
      </c>
    </row>
    <row r="49" spans="1:27" ht="12.75">
      <c r="A49" s="14" t="s">
        <v>96</v>
      </c>
      <c r="B49" s="15"/>
      <c r="C49" s="44">
        <f aca="true" t="shared" si="10" ref="C49:Y49">+C25-C48</f>
        <v>34110418</v>
      </c>
      <c r="D49" s="44">
        <f>+D25-D48</f>
        <v>0</v>
      </c>
      <c r="E49" s="45">
        <f t="shared" si="10"/>
        <v>49974319</v>
      </c>
      <c r="F49" s="46">
        <f t="shared" si="10"/>
        <v>151369520</v>
      </c>
      <c r="G49" s="46">
        <f t="shared" si="10"/>
        <v>52026771</v>
      </c>
      <c r="H49" s="46">
        <f t="shared" si="10"/>
        <v>-3503096</v>
      </c>
      <c r="I49" s="46">
        <f t="shared" si="10"/>
        <v>-7250931</v>
      </c>
      <c r="J49" s="46">
        <f t="shared" si="10"/>
        <v>41272744</v>
      </c>
      <c r="K49" s="46">
        <f t="shared" si="10"/>
        <v>847311</v>
      </c>
      <c r="L49" s="46">
        <f t="shared" si="10"/>
        <v>-1201974</v>
      </c>
      <c r="M49" s="46">
        <f t="shared" si="10"/>
        <v>20753943</v>
      </c>
      <c r="N49" s="46">
        <f t="shared" si="10"/>
        <v>20399280</v>
      </c>
      <c r="O49" s="46">
        <f t="shared" si="10"/>
        <v>2178582</v>
      </c>
      <c r="P49" s="46">
        <f t="shared" si="10"/>
        <v>1395758</v>
      </c>
      <c r="Q49" s="46">
        <f t="shared" si="10"/>
        <v>23496888</v>
      </c>
      <c r="R49" s="46">
        <f t="shared" si="10"/>
        <v>27071228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88743252</v>
      </c>
      <c r="X49" s="46">
        <f>IF(F25=F48,0,X25-X48)</f>
        <v>130658530</v>
      </c>
      <c r="Y49" s="46">
        <f t="shared" si="10"/>
        <v>-41915278</v>
      </c>
      <c r="Z49" s="47">
        <f>+IF(X49&lt;&gt;0,+(Y49/X49)*100,0)</f>
        <v>-32.080016513273186</v>
      </c>
      <c r="AA49" s="44">
        <f>+AA25-AA48</f>
        <v>151369520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665566509</v>
      </c>
      <c r="D5" s="19">
        <f>SUM(D6:D8)</f>
        <v>0</v>
      </c>
      <c r="E5" s="20">
        <f t="shared" si="0"/>
        <v>75796382</v>
      </c>
      <c r="F5" s="21">
        <f t="shared" si="0"/>
        <v>73891256</v>
      </c>
      <c r="G5" s="21">
        <f t="shared" si="0"/>
        <v>1504392</v>
      </c>
      <c r="H5" s="21">
        <f t="shared" si="0"/>
        <v>1964116</v>
      </c>
      <c r="I5" s="21">
        <f t="shared" si="0"/>
        <v>2272729</v>
      </c>
      <c r="J5" s="21">
        <f t="shared" si="0"/>
        <v>5741237</v>
      </c>
      <c r="K5" s="21">
        <f t="shared" si="0"/>
        <v>1940615</v>
      </c>
      <c r="L5" s="21">
        <f t="shared" si="0"/>
        <v>2588656</v>
      </c>
      <c r="M5" s="21">
        <f t="shared" si="0"/>
        <v>11483115</v>
      </c>
      <c r="N5" s="21">
        <f t="shared" si="0"/>
        <v>16012386</v>
      </c>
      <c r="O5" s="21">
        <f t="shared" si="0"/>
        <v>2418881</v>
      </c>
      <c r="P5" s="21">
        <f t="shared" si="0"/>
        <v>2237925</v>
      </c>
      <c r="Q5" s="21">
        <f t="shared" si="0"/>
        <v>9247227</v>
      </c>
      <c r="R5" s="21">
        <f t="shared" si="0"/>
        <v>13904033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35657656</v>
      </c>
      <c r="X5" s="21">
        <f t="shared" si="0"/>
        <v>55418444</v>
      </c>
      <c r="Y5" s="21">
        <f t="shared" si="0"/>
        <v>-19760788</v>
      </c>
      <c r="Z5" s="4">
        <f>+IF(X5&lt;&gt;0,+(Y5/X5)*100,0)</f>
        <v>-35.6574212007829</v>
      </c>
      <c r="AA5" s="19">
        <f>SUM(AA6:AA8)</f>
        <v>73891256</v>
      </c>
    </row>
    <row r="6" spans="1:27" ht="12.75">
      <c r="A6" s="5" t="s">
        <v>32</v>
      </c>
      <c r="B6" s="3"/>
      <c r="C6" s="22">
        <v>61545686</v>
      </c>
      <c r="D6" s="22"/>
      <c r="E6" s="23">
        <v>16546665</v>
      </c>
      <c r="F6" s="24">
        <v>17425255</v>
      </c>
      <c r="G6" s="24"/>
      <c r="H6" s="24"/>
      <c r="I6" s="24"/>
      <c r="J6" s="24"/>
      <c r="K6" s="24"/>
      <c r="L6" s="24">
        <v>306896</v>
      </c>
      <c r="M6" s="24">
        <v>3082647</v>
      </c>
      <c r="N6" s="24">
        <v>3389543</v>
      </c>
      <c r="O6" s="24">
        <v>348361</v>
      </c>
      <c r="P6" s="24">
        <v>348361</v>
      </c>
      <c r="Q6" s="24">
        <v>2464843</v>
      </c>
      <c r="R6" s="24">
        <v>3161565</v>
      </c>
      <c r="S6" s="24"/>
      <c r="T6" s="24"/>
      <c r="U6" s="24"/>
      <c r="V6" s="24"/>
      <c r="W6" s="24">
        <v>6551108</v>
      </c>
      <c r="X6" s="24">
        <v>13068943</v>
      </c>
      <c r="Y6" s="24">
        <v>-6517835</v>
      </c>
      <c r="Z6" s="6">
        <v>-49.87</v>
      </c>
      <c r="AA6" s="22">
        <v>17425255</v>
      </c>
    </row>
    <row r="7" spans="1:27" ht="12.75">
      <c r="A7" s="5" t="s">
        <v>33</v>
      </c>
      <c r="B7" s="3"/>
      <c r="C7" s="25">
        <v>604020823</v>
      </c>
      <c r="D7" s="25"/>
      <c r="E7" s="26">
        <v>59249717</v>
      </c>
      <c r="F7" s="27">
        <v>56466001</v>
      </c>
      <c r="G7" s="27">
        <v>1504392</v>
      </c>
      <c r="H7" s="27">
        <v>1964116</v>
      </c>
      <c r="I7" s="27">
        <v>2272729</v>
      </c>
      <c r="J7" s="27">
        <v>5741237</v>
      </c>
      <c r="K7" s="27">
        <v>1940615</v>
      </c>
      <c r="L7" s="27">
        <v>2281760</v>
      </c>
      <c r="M7" s="27">
        <v>8400468</v>
      </c>
      <c r="N7" s="27">
        <v>12622843</v>
      </c>
      <c r="O7" s="27">
        <v>2070520</v>
      </c>
      <c r="P7" s="27">
        <v>1889564</v>
      </c>
      <c r="Q7" s="27">
        <v>6782384</v>
      </c>
      <c r="R7" s="27">
        <v>10742468</v>
      </c>
      <c r="S7" s="27"/>
      <c r="T7" s="27"/>
      <c r="U7" s="27"/>
      <c r="V7" s="27"/>
      <c r="W7" s="27">
        <v>29106548</v>
      </c>
      <c r="X7" s="27">
        <v>42349501</v>
      </c>
      <c r="Y7" s="27">
        <v>-13242953</v>
      </c>
      <c r="Z7" s="7">
        <v>-31.27</v>
      </c>
      <c r="AA7" s="25">
        <v>56466001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95651358</v>
      </c>
      <c r="D9" s="19">
        <f>SUM(D10:D14)</f>
        <v>0</v>
      </c>
      <c r="E9" s="20">
        <f t="shared" si="1"/>
        <v>18488121</v>
      </c>
      <c r="F9" s="21">
        <f t="shared" si="1"/>
        <v>22497221</v>
      </c>
      <c r="G9" s="21">
        <f t="shared" si="1"/>
        <v>1366513</v>
      </c>
      <c r="H9" s="21">
        <f t="shared" si="1"/>
        <v>7247181</v>
      </c>
      <c r="I9" s="21">
        <f t="shared" si="1"/>
        <v>2168832</v>
      </c>
      <c r="J9" s="21">
        <f t="shared" si="1"/>
        <v>10782526</v>
      </c>
      <c r="K9" s="21">
        <f t="shared" si="1"/>
        <v>1453203</v>
      </c>
      <c r="L9" s="21">
        <f t="shared" si="1"/>
        <v>758777</v>
      </c>
      <c r="M9" s="21">
        <f t="shared" si="1"/>
        <v>3114991</v>
      </c>
      <c r="N9" s="21">
        <f t="shared" si="1"/>
        <v>5326971</v>
      </c>
      <c r="O9" s="21">
        <f t="shared" si="1"/>
        <v>371325</v>
      </c>
      <c r="P9" s="21">
        <f t="shared" si="1"/>
        <v>554414</v>
      </c>
      <c r="Q9" s="21">
        <f t="shared" si="1"/>
        <v>2642795</v>
      </c>
      <c r="R9" s="21">
        <f t="shared" si="1"/>
        <v>3568534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19678031</v>
      </c>
      <c r="X9" s="21">
        <f t="shared" si="1"/>
        <v>16872914</v>
      </c>
      <c r="Y9" s="21">
        <f t="shared" si="1"/>
        <v>2805117</v>
      </c>
      <c r="Z9" s="4">
        <f>+IF(X9&lt;&gt;0,+(Y9/X9)*100,0)</f>
        <v>16.624970648223538</v>
      </c>
      <c r="AA9" s="19">
        <f>SUM(AA10:AA14)</f>
        <v>22497221</v>
      </c>
    </row>
    <row r="10" spans="1:27" ht="12.75">
      <c r="A10" s="5" t="s">
        <v>36</v>
      </c>
      <c r="B10" s="3"/>
      <c r="C10" s="22">
        <v>79917002</v>
      </c>
      <c r="D10" s="22"/>
      <c r="E10" s="23">
        <v>10338256</v>
      </c>
      <c r="F10" s="24">
        <v>10357854</v>
      </c>
      <c r="G10" s="24">
        <v>813076</v>
      </c>
      <c r="H10" s="24">
        <v>6799788</v>
      </c>
      <c r="I10" s="24">
        <v>598167</v>
      </c>
      <c r="J10" s="24">
        <v>8211031</v>
      </c>
      <c r="K10" s="24">
        <v>943999</v>
      </c>
      <c r="L10" s="24">
        <v>353196</v>
      </c>
      <c r="M10" s="24">
        <v>3114691</v>
      </c>
      <c r="N10" s="24">
        <v>4411886</v>
      </c>
      <c r="O10" s="24">
        <v>7099</v>
      </c>
      <c r="P10" s="24">
        <v>350830</v>
      </c>
      <c r="Q10" s="24">
        <v>2344657</v>
      </c>
      <c r="R10" s="24">
        <v>2702586</v>
      </c>
      <c r="S10" s="24"/>
      <c r="T10" s="24"/>
      <c r="U10" s="24"/>
      <c r="V10" s="24"/>
      <c r="W10" s="24">
        <v>15325503</v>
      </c>
      <c r="X10" s="24">
        <v>7768392</v>
      </c>
      <c r="Y10" s="24">
        <v>7557111</v>
      </c>
      <c r="Z10" s="6">
        <v>97.28</v>
      </c>
      <c r="AA10" s="22">
        <v>10357854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15734356</v>
      </c>
      <c r="D12" s="22"/>
      <c r="E12" s="23">
        <v>8149865</v>
      </c>
      <c r="F12" s="24">
        <v>12139367</v>
      </c>
      <c r="G12" s="24">
        <v>553437</v>
      </c>
      <c r="H12" s="24">
        <v>447393</v>
      </c>
      <c r="I12" s="24">
        <v>1570665</v>
      </c>
      <c r="J12" s="24">
        <v>2571495</v>
      </c>
      <c r="K12" s="24">
        <v>509204</v>
      </c>
      <c r="L12" s="24">
        <v>405581</v>
      </c>
      <c r="M12" s="24">
        <v>300</v>
      </c>
      <c r="N12" s="24">
        <v>915085</v>
      </c>
      <c r="O12" s="24">
        <v>364226</v>
      </c>
      <c r="P12" s="24">
        <v>203584</v>
      </c>
      <c r="Q12" s="24">
        <v>298138</v>
      </c>
      <c r="R12" s="24">
        <v>865948</v>
      </c>
      <c r="S12" s="24"/>
      <c r="T12" s="24"/>
      <c r="U12" s="24"/>
      <c r="V12" s="24"/>
      <c r="W12" s="24">
        <v>4352528</v>
      </c>
      <c r="X12" s="24">
        <v>9104522</v>
      </c>
      <c r="Y12" s="24">
        <v>-4751994</v>
      </c>
      <c r="Z12" s="6">
        <v>-52.19</v>
      </c>
      <c r="AA12" s="22">
        <v>12139367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334426741</v>
      </c>
      <c r="D15" s="19">
        <f>SUM(D16:D18)</f>
        <v>0</v>
      </c>
      <c r="E15" s="20">
        <f t="shared" si="2"/>
        <v>34099550</v>
      </c>
      <c r="F15" s="21">
        <f t="shared" si="2"/>
        <v>34052471</v>
      </c>
      <c r="G15" s="21">
        <f t="shared" si="2"/>
        <v>19353</v>
      </c>
      <c r="H15" s="21">
        <f t="shared" si="2"/>
        <v>63987</v>
      </c>
      <c r="I15" s="21">
        <f t="shared" si="2"/>
        <v>1684217</v>
      </c>
      <c r="J15" s="21">
        <f t="shared" si="2"/>
        <v>1767557</v>
      </c>
      <c r="K15" s="21">
        <f t="shared" si="2"/>
        <v>2446036</v>
      </c>
      <c r="L15" s="21">
        <f t="shared" si="2"/>
        <v>3547466</v>
      </c>
      <c r="M15" s="21">
        <f t="shared" si="2"/>
        <v>5830735</v>
      </c>
      <c r="N15" s="21">
        <f t="shared" si="2"/>
        <v>11824237</v>
      </c>
      <c r="O15" s="21">
        <f t="shared" si="2"/>
        <v>573087</v>
      </c>
      <c r="P15" s="21">
        <f t="shared" si="2"/>
        <v>3195962</v>
      </c>
      <c r="Q15" s="21">
        <f t="shared" si="2"/>
        <v>3537217</v>
      </c>
      <c r="R15" s="21">
        <f t="shared" si="2"/>
        <v>7306266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20898060</v>
      </c>
      <c r="X15" s="21">
        <f t="shared" si="2"/>
        <v>25539350</v>
      </c>
      <c r="Y15" s="21">
        <f t="shared" si="2"/>
        <v>-4641290</v>
      </c>
      <c r="Z15" s="4">
        <f>+IF(X15&lt;&gt;0,+(Y15/X15)*100,0)</f>
        <v>-18.17309367701214</v>
      </c>
      <c r="AA15" s="19">
        <f>SUM(AA16:AA18)</f>
        <v>34052471</v>
      </c>
    </row>
    <row r="16" spans="1:27" ht="12.75">
      <c r="A16" s="5" t="s">
        <v>42</v>
      </c>
      <c r="B16" s="3"/>
      <c r="C16" s="22">
        <v>37205352</v>
      </c>
      <c r="D16" s="22"/>
      <c r="E16" s="23">
        <v>1440822</v>
      </c>
      <c r="F16" s="24">
        <v>1393743</v>
      </c>
      <c r="G16" s="24">
        <v>19353</v>
      </c>
      <c r="H16" s="24">
        <v>22679</v>
      </c>
      <c r="I16" s="24">
        <v>3274</v>
      </c>
      <c r="J16" s="24">
        <v>45306</v>
      </c>
      <c r="K16" s="24">
        <v>1027</v>
      </c>
      <c r="L16" s="24">
        <v>10020</v>
      </c>
      <c r="M16" s="24">
        <v>1557776</v>
      </c>
      <c r="N16" s="24">
        <v>1568823</v>
      </c>
      <c r="O16" s="24"/>
      <c r="P16" s="24">
        <v>17445</v>
      </c>
      <c r="Q16" s="24">
        <v>1173840</v>
      </c>
      <c r="R16" s="24">
        <v>1191285</v>
      </c>
      <c r="S16" s="24"/>
      <c r="T16" s="24"/>
      <c r="U16" s="24"/>
      <c r="V16" s="24"/>
      <c r="W16" s="24">
        <v>2805414</v>
      </c>
      <c r="X16" s="24">
        <v>1045305</v>
      </c>
      <c r="Y16" s="24">
        <v>1760109</v>
      </c>
      <c r="Z16" s="6">
        <v>168.38</v>
      </c>
      <c r="AA16" s="22">
        <v>1393743</v>
      </c>
    </row>
    <row r="17" spans="1:27" ht="12.75">
      <c r="A17" s="5" t="s">
        <v>43</v>
      </c>
      <c r="B17" s="3"/>
      <c r="C17" s="22">
        <v>297221389</v>
      </c>
      <c r="D17" s="22"/>
      <c r="E17" s="23">
        <v>32658728</v>
      </c>
      <c r="F17" s="24">
        <v>32658728</v>
      </c>
      <c r="G17" s="24"/>
      <c r="H17" s="24">
        <v>41308</v>
      </c>
      <c r="I17" s="24">
        <v>1680943</v>
      </c>
      <c r="J17" s="24">
        <v>1722251</v>
      </c>
      <c r="K17" s="24">
        <v>2445009</v>
      </c>
      <c r="L17" s="24">
        <v>3537446</v>
      </c>
      <c r="M17" s="24">
        <v>4272959</v>
      </c>
      <c r="N17" s="24">
        <v>10255414</v>
      </c>
      <c r="O17" s="24">
        <v>573087</v>
      </c>
      <c r="P17" s="24"/>
      <c r="Q17" s="24">
        <v>2363377</v>
      </c>
      <c r="R17" s="24">
        <v>2936464</v>
      </c>
      <c r="S17" s="24"/>
      <c r="T17" s="24"/>
      <c r="U17" s="24"/>
      <c r="V17" s="24"/>
      <c r="W17" s="24">
        <v>14914129</v>
      </c>
      <c r="X17" s="24">
        <v>24494045</v>
      </c>
      <c r="Y17" s="24">
        <v>-9579916</v>
      </c>
      <c r="Z17" s="6">
        <v>-39.11</v>
      </c>
      <c r="AA17" s="22">
        <v>32658728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>
        <v>3178517</v>
      </c>
      <c r="Q18" s="24"/>
      <c r="R18" s="24">
        <v>3178517</v>
      </c>
      <c r="S18" s="24"/>
      <c r="T18" s="24"/>
      <c r="U18" s="24"/>
      <c r="V18" s="24"/>
      <c r="W18" s="24">
        <v>3178517</v>
      </c>
      <c r="X18" s="24"/>
      <c r="Y18" s="24">
        <v>3178517</v>
      </c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664974491</v>
      </c>
      <c r="D19" s="19">
        <f>SUM(D20:D23)</f>
        <v>0</v>
      </c>
      <c r="E19" s="20">
        <f t="shared" si="3"/>
        <v>140602277</v>
      </c>
      <c r="F19" s="21">
        <f t="shared" si="3"/>
        <v>139527756</v>
      </c>
      <c r="G19" s="21">
        <f t="shared" si="3"/>
        <v>1743936</v>
      </c>
      <c r="H19" s="21">
        <f t="shared" si="3"/>
        <v>5724207</v>
      </c>
      <c r="I19" s="21">
        <f t="shared" si="3"/>
        <v>8860206</v>
      </c>
      <c r="J19" s="21">
        <f t="shared" si="3"/>
        <v>16328349</v>
      </c>
      <c r="K19" s="21">
        <f t="shared" si="3"/>
        <v>5573032</v>
      </c>
      <c r="L19" s="21">
        <f t="shared" si="3"/>
        <v>9200422</v>
      </c>
      <c r="M19" s="21">
        <f t="shared" si="3"/>
        <v>22124852</v>
      </c>
      <c r="N19" s="21">
        <f t="shared" si="3"/>
        <v>36898306</v>
      </c>
      <c r="O19" s="21">
        <f t="shared" si="3"/>
        <v>3856238</v>
      </c>
      <c r="P19" s="21">
        <f t="shared" si="3"/>
        <v>3779460</v>
      </c>
      <c r="Q19" s="21">
        <f t="shared" si="3"/>
        <v>19445626</v>
      </c>
      <c r="R19" s="21">
        <f t="shared" si="3"/>
        <v>27081324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80307979</v>
      </c>
      <c r="X19" s="21">
        <f t="shared" si="3"/>
        <v>104645820</v>
      </c>
      <c r="Y19" s="21">
        <f t="shared" si="3"/>
        <v>-24337841</v>
      </c>
      <c r="Z19" s="4">
        <f>+IF(X19&lt;&gt;0,+(Y19/X19)*100,0)</f>
        <v>-23.25734654284328</v>
      </c>
      <c r="AA19" s="19">
        <f>SUM(AA20:AA23)</f>
        <v>139527756</v>
      </c>
    </row>
    <row r="20" spans="1:27" ht="12.75">
      <c r="A20" s="5" t="s">
        <v>46</v>
      </c>
      <c r="B20" s="3"/>
      <c r="C20" s="22">
        <v>279945055</v>
      </c>
      <c r="D20" s="22"/>
      <c r="E20" s="23">
        <v>59719781</v>
      </c>
      <c r="F20" s="24">
        <v>61576686</v>
      </c>
      <c r="G20" s="24">
        <v>664789</v>
      </c>
      <c r="H20" s="24">
        <v>4419515</v>
      </c>
      <c r="I20" s="24">
        <v>7145168</v>
      </c>
      <c r="J20" s="24">
        <v>12229472</v>
      </c>
      <c r="K20" s="24">
        <v>4050523</v>
      </c>
      <c r="L20" s="24">
        <v>7401981</v>
      </c>
      <c r="M20" s="24">
        <v>12606527</v>
      </c>
      <c r="N20" s="24">
        <v>24059031</v>
      </c>
      <c r="O20" s="24">
        <v>2065460</v>
      </c>
      <c r="P20" s="24">
        <v>1779918</v>
      </c>
      <c r="Q20" s="24">
        <v>10730506</v>
      </c>
      <c r="R20" s="24">
        <v>14575884</v>
      </c>
      <c r="S20" s="24"/>
      <c r="T20" s="24"/>
      <c r="U20" s="24"/>
      <c r="V20" s="24"/>
      <c r="W20" s="24">
        <v>50864387</v>
      </c>
      <c r="X20" s="24">
        <v>46182516</v>
      </c>
      <c r="Y20" s="24">
        <v>4681871</v>
      </c>
      <c r="Z20" s="6">
        <v>10.14</v>
      </c>
      <c r="AA20" s="22">
        <v>61576686</v>
      </c>
    </row>
    <row r="21" spans="1:27" ht="12.75">
      <c r="A21" s="5" t="s">
        <v>47</v>
      </c>
      <c r="B21" s="3"/>
      <c r="C21" s="22">
        <v>171409406</v>
      </c>
      <c r="D21" s="22"/>
      <c r="E21" s="23">
        <v>39798274</v>
      </c>
      <c r="F21" s="24">
        <v>39287999</v>
      </c>
      <c r="G21" s="24">
        <v>793547</v>
      </c>
      <c r="H21" s="24">
        <v>971368</v>
      </c>
      <c r="I21" s="24">
        <v>1188179</v>
      </c>
      <c r="J21" s="24">
        <v>2953094</v>
      </c>
      <c r="K21" s="24">
        <v>993088</v>
      </c>
      <c r="L21" s="24">
        <v>1194116</v>
      </c>
      <c r="M21" s="24">
        <v>2639882</v>
      </c>
      <c r="N21" s="24">
        <v>4827086</v>
      </c>
      <c r="O21" s="24">
        <v>1174468</v>
      </c>
      <c r="P21" s="24">
        <v>1291357</v>
      </c>
      <c r="Q21" s="24">
        <v>3296580</v>
      </c>
      <c r="R21" s="24">
        <v>5762405</v>
      </c>
      <c r="S21" s="24"/>
      <c r="T21" s="24"/>
      <c r="U21" s="24"/>
      <c r="V21" s="24"/>
      <c r="W21" s="24">
        <v>13542585</v>
      </c>
      <c r="X21" s="24">
        <v>29465999</v>
      </c>
      <c r="Y21" s="24">
        <v>-15923414</v>
      </c>
      <c r="Z21" s="6">
        <v>-54.04</v>
      </c>
      <c r="AA21" s="22">
        <v>39287999</v>
      </c>
    </row>
    <row r="22" spans="1:27" ht="12.75">
      <c r="A22" s="5" t="s">
        <v>48</v>
      </c>
      <c r="B22" s="3"/>
      <c r="C22" s="25">
        <v>76118956</v>
      </c>
      <c r="D22" s="25"/>
      <c r="E22" s="26">
        <v>21729749</v>
      </c>
      <c r="F22" s="27">
        <v>20855526</v>
      </c>
      <c r="G22" s="27">
        <v>-19152</v>
      </c>
      <c r="H22" s="27">
        <v>-8751</v>
      </c>
      <c r="I22" s="27">
        <v>196064</v>
      </c>
      <c r="J22" s="27">
        <v>168161</v>
      </c>
      <c r="K22" s="27">
        <v>197213</v>
      </c>
      <c r="L22" s="27">
        <v>201969</v>
      </c>
      <c r="M22" s="27">
        <v>2501065</v>
      </c>
      <c r="N22" s="27">
        <v>2900247</v>
      </c>
      <c r="O22" s="27">
        <v>204635</v>
      </c>
      <c r="P22" s="27">
        <v>238602</v>
      </c>
      <c r="Q22" s="27">
        <v>1965963</v>
      </c>
      <c r="R22" s="27">
        <v>2409200</v>
      </c>
      <c r="S22" s="27"/>
      <c r="T22" s="27"/>
      <c r="U22" s="27"/>
      <c r="V22" s="27"/>
      <c r="W22" s="27">
        <v>5477608</v>
      </c>
      <c r="X22" s="27">
        <v>15641646</v>
      </c>
      <c r="Y22" s="27">
        <v>-10164038</v>
      </c>
      <c r="Z22" s="7">
        <v>-64.98</v>
      </c>
      <c r="AA22" s="25">
        <v>20855526</v>
      </c>
    </row>
    <row r="23" spans="1:27" ht="12.75">
      <c r="A23" s="5" t="s">
        <v>49</v>
      </c>
      <c r="B23" s="3"/>
      <c r="C23" s="22">
        <v>137501074</v>
      </c>
      <c r="D23" s="22"/>
      <c r="E23" s="23">
        <v>19354473</v>
      </c>
      <c r="F23" s="24">
        <v>17807545</v>
      </c>
      <c r="G23" s="24">
        <v>304752</v>
      </c>
      <c r="H23" s="24">
        <v>342075</v>
      </c>
      <c r="I23" s="24">
        <v>330795</v>
      </c>
      <c r="J23" s="24">
        <v>977622</v>
      </c>
      <c r="K23" s="24">
        <v>332208</v>
      </c>
      <c r="L23" s="24">
        <v>402356</v>
      </c>
      <c r="M23" s="24">
        <v>4377378</v>
      </c>
      <c r="N23" s="24">
        <v>5111942</v>
      </c>
      <c r="O23" s="24">
        <v>411675</v>
      </c>
      <c r="P23" s="24">
        <v>469583</v>
      </c>
      <c r="Q23" s="24">
        <v>3452577</v>
      </c>
      <c r="R23" s="24">
        <v>4333835</v>
      </c>
      <c r="S23" s="24"/>
      <c r="T23" s="24"/>
      <c r="U23" s="24"/>
      <c r="V23" s="24"/>
      <c r="W23" s="24">
        <v>10423399</v>
      </c>
      <c r="X23" s="24">
        <v>13355659</v>
      </c>
      <c r="Y23" s="24">
        <v>-2932260</v>
      </c>
      <c r="Z23" s="6">
        <v>-21.96</v>
      </c>
      <c r="AA23" s="22">
        <v>17807545</v>
      </c>
    </row>
    <row r="24" spans="1:27" ht="12.75">
      <c r="A24" s="2" t="s">
        <v>50</v>
      </c>
      <c r="B24" s="8" t="s">
        <v>51</v>
      </c>
      <c r="C24" s="19"/>
      <c r="D24" s="19"/>
      <c r="E24" s="20">
        <v>1455392</v>
      </c>
      <c r="F24" s="21">
        <v>1413570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1060179</v>
      </c>
      <c r="Y24" s="21">
        <v>-1060179</v>
      </c>
      <c r="Z24" s="4">
        <v>-100</v>
      </c>
      <c r="AA24" s="19">
        <v>1413570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1760619099</v>
      </c>
      <c r="D25" s="40">
        <f>+D5+D9+D15+D19+D24</f>
        <v>0</v>
      </c>
      <c r="E25" s="41">
        <f t="shared" si="4"/>
        <v>270441722</v>
      </c>
      <c r="F25" s="42">
        <f t="shared" si="4"/>
        <v>271382274</v>
      </c>
      <c r="G25" s="42">
        <f t="shared" si="4"/>
        <v>4634194</v>
      </c>
      <c r="H25" s="42">
        <f t="shared" si="4"/>
        <v>14999491</v>
      </c>
      <c r="I25" s="42">
        <f t="shared" si="4"/>
        <v>14985984</v>
      </c>
      <c r="J25" s="42">
        <f t="shared" si="4"/>
        <v>34619669</v>
      </c>
      <c r="K25" s="42">
        <f t="shared" si="4"/>
        <v>11412886</v>
      </c>
      <c r="L25" s="42">
        <f t="shared" si="4"/>
        <v>16095321</v>
      </c>
      <c r="M25" s="42">
        <f t="shared" si="4"/>
        <v>42553693</v>
      </c>
      <c r="N25" s="42">
        <f t="shared" si="4"/>
        <v>70061900</v>
      </c>
      <c r="O25" s="42">
        <f t="shared" si="4"/>
        <v>7219531</v>
      </c>
      <c r="P25" s="42">
        <f t="shared" si="4"/>
        <v>9767761</v>
      </c>
      <c r="Q25" s="42">
        <f t="shared" si="4"/>
        <v>34872865</v>
      </c>
      <c r="R25" s="42">
        <f t="shared" si="4"/>
        <v>51860157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156541726</v>
      </c>
      <c r="X25" s="42">
        <f t="shared" si="4"/>
        <v>203536707</v>
      </c>
      <c r="Y25" s="42">
        <f t="shared" si="4"/>
        <v>-46994981</v>
      </c>
      <c r="Z25" s="43">
        <f>+IF(X25&lt;&gt;0,+(Y25/X25)*100,0)</f>
        <v>-23.08919196575191</v>
      </c>
      <c r="AA25" s="40">
        <f>+AA5+AA9+AA15+AA19+AA24</f>
        <v>271382274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531013305</v>
      </c>
      <c r="D28" s="19">
        <f>SUM(D29:D31)</f>
        <v>0</v>
      </c>
      <c r="E28" s="20">
        <f t="shared" si="5"/>
        <v>86002866</v>
      </c>
      <c r="F28" s="21">
        <f t="shared" si="5"/>
        <v>86328016</v>
      </c>
      <c r="G28" s="21">
        <f t="shared" si="5"/>
        <v>727358</v>
      </c>
      <c r="H28" s="21">
        <f t="shared" si="5"/>
        <v>4638484</v>
      </c>
      <c r="I28" s="21">
        <f t="shared" si="5"/>
        <v>7602340</v>
      </c>
      <c r="J28" s="21">
        <f t="shared" si="5"/>
        <v>12968182</v>
      </c>
      <c r="K28" s="21">
        <f t="shared" si="5"/>
        <v>7155893</v>
      </c>
      <c r="L28" s="21">
        <f t="shared" si="5"/>
        <v>5778558</v>
      </c>
      <c r="M28" s="21">
        <f t="shared" si="5"/>
        <v>3774376</v>
      </c>
      <c r="N28" s="21">
        <f t="shared" si="5"/>
        <v>16708827</v>
      </c>
      <c r="O28" s="21">
        <f t="shared" si="5"/>
        <v>3952176</v>
      </c>
      <c r="P28" s="21">
        <f t="shared" si="5"/>
        <v>3749066</v>
      </c>
      <c r="Q28" s="21">
        <f t="shared" si="5"/>
        <v>4233540</v>
      </c>
      <c r="R28" s="21">
        <f t="shared" si="5"/>
        <v>11934782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41611791</v>
      </c>
      <c r="X28" s="21">
        <f t="shared" si="5"/>
        <v>64746005</v>
      </c>
      <c r="Y28" s="21">
        <f t="shared" si="5"/>
        <v>-23134214</v>
      </c>
      <c r="Z28" s="4">
        <f>+IF(X28&lt;&gt;0,+(Y28/X28)*100,0)</f>
        <v>-35.73072037417598</v>
      </c>
      <c r="AA28" s="19">
        <f>SUM(AA29:AA31)</f>
        <v>86328016</v>
      </c>
    </row>
    <row r="29" spans="1:27" ht="12.75">
      <c r="A29" s="5" t="s">
        <v>32</v>
      </c>
      <c r="B29" s="3"/>
      <c r="C29" s="22">
        <v>97716565</v>
      </c>
      <c r="D29" s="22"/>
      <c r="E29" s="23">
        <v>16132703</v>
      </c>
      <c r="F29" s="24">
        <v>14798141</v>
      </c>
      <c r="G29" s="24">
        <v>256632</v>
      </c>
      <c r="H29" s="24">
        <v>1195344</v>
      </c>
      <c r="I29" s="24">
        <v>1342599</v>
      </c>
      <c r="J29" s="24">
        <v>2794575</v>
      </c>
      <c r="K29" s="24">
        <v>1341788</v>
      </c>
      <c r="L29" s="24">
        <v>1237102</v>
      </c>
      <c r="M29" s="24">
        <v>1081155</v>
      </c>
      <c r="N29" s="24">
        <v>3660045</v>
      </c>
      <c r="O29" s="24">
        <v>1009932</v>
      </c>
      <c r="P29" s="24">
        <v>1079227</v>
      </c>
      <c r="Q29" s="24">
        <v>1046823</v>
      </c>
      <c r="R29" s="24">
        <v>3135982</v>
      </c>
      <c r="S29" s="24"/>
      <c r="T29" s="24"/>
      <c r="U29" s="24"/>
      <c r="V29" s="24"/>
      <c r="W29" s="24">
        <v>9590602</v>
      </c>
      <c r="X29" s="24">
        <v>11098608</v>
      </c>
      <c r="Y29" s="24">
        <v>-1508006</v>
      </c>
      <c r="Z29" s="6">
        <v>-13.59</v>
      </c>
      <c r="AA29" s="22">
        <v>14798141</v>
      </c>
    </row>
    <row r="30" spans="1:27" ht="12.75">
      <c r="A30" s="5" t="s">
        <v>33</v>
      </c>
      <c r="B30" s="3"/>
      <c r="C30" s="25">
        <v>433296740</v>
      </c>
      <c r="D30" s="25"/>
      <c r="E30" s="26">
        <v>69870163</v>
      </c>
      <c r="F30" s="27">
        <v>71529875</v>
      </c>
      <c r="G30" s="27">
        <v>470726</v>
      </c>
      <c r="H30" s="27">
        <v>3443140</v>
      </c>
      <c r="I30" s="27">
        <v>6259741</v>
      </c>
      <c r="J30" s="27">
        <v>10173607</v>
      </c>
      <c r="K30" s="27">
        <v>5814105</v>
      </c>
      <c r="L30" s="27">
        <v>4541456</v>
      </c>
      <c r="M30" s="27">
        <v>2693221</v>
      </c>
      <c r="N30" s="27">
        <v>13048782</v>
      </c>
      <c r="O30" s="27">
        <v>2942244</v>
      </c>
      <c r="P30" s="27">
        <v>2669839</v>
      </c>
      <c r="Q30" s="27">
        <v>3186717</v>
      </c>
      <c r="R30" s="27">
        <v>8798800</v>
      </c>
      <c r="S30" s="27"/>
      <c r="T30" s="27"/>
      <c r="U30" s="27"/>
      <c r="V30" s="27"/>
      <c r="W30" s="27">
        <v>32021189</v>
      </c>
      <c r="X30" s="27">
        <v>53647397</v>
      </c>
      <c r="Y30" s="27">
        <v>-21626208</v>
      </c>
      <c r="Z30" s="7">
        <v>-40.31</v>
      </c>
      <c r="AA30" s="25">
        <v>71529875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156694665</v>
      </c>
      <c r="D32" s="19">
        <f>SUM(D33:D37)</f>
        <v>0</v>
      </c>
      <c r="E32" s="20">
        <f t="shared" si="6"/>
        <v>37659641</v>
      </c>
      <c r="F32" s="21">
        <f t="shared" si="6"/>
        <v>31968038</v>
      </c>
      <c r="G32" s="21">
        <f t="shared" si="6"/>
        <v>310428</v>
      </c>
      <c r="H32" s="21">
        <f t="shared" si="6"/>
        <v>2060955</v>
      </c>
      <c r="I32" s="21">
        <f t="shared" si="6"/>
        <v>2380827</v>
      </c>
      <c r="J32" s="21">
        <f t="shared" si="6"/>
        <v>4752210</v>
      </c>
      <c r="K32" s="21">
        <f t="shared" si="6"/>
        <v>2780390</v>
      </c>
      <c r="L32" s="21">
        <f t="shared" si="6"/>
        <v>2957938</v>
      </c>
      <c r="M32" s="21">
        <f t="shared" si="6"/>
        <v>2883841</v>
      </c>
      <c r="N32" s="21">
        <f t="shared" si="6"/>
        <v>8622169</v>
      </c>
      <c r="O32" s="21">
        <f t="shared" si="6"/>
        <v>2326515</v>
      </c>
      <c r="P32" s="21">
        <f t="shared" si="6"/>
        <v>2794638</v>
      </c>
      <c r="Q32" s="21">
        <f t="shared" si="6"/>
        <v>2887740</v>
      </c>
      <c r="R32" s="21">
        <f t="shared" si="6"/>
        <v>8008893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21383272</v>
      </c>
      <c r="X32" s="21">
        <f t="shared" si="6"/>
        <v>23976017</v>
      </c>
      <c r="Y32" s="21">
        <f t="shared" si="6"/>
        <v>-2592745</v>
      </c>
      <c r="Z32" s="4">
        <f>+IF(X32&lt;&gt;0,+(Y32/X32)*100,0)</f>
        <v>-10.813910417230685</v>
      </c>
      <c r="AA32" s="19">
        <f>SUM(AA33:AA37)</f>
        <v>31968038</v>
      </c>
    </row>
    <row r="33" spans="1:27" ht="12.75">
      <c r="A33" s="5" t="s">
        <v>36</v>
      </c>
      <c r="B33" s="3"/>
      <c r="C33" s="22">
        <v>65593451</v>
      </c>
      <c r="D33" s="22"/>
      <c r="E33" s="23">
        <v>17844293</v>
      </c>
      <c r="F33" s="24">
        <v>13482073</v>
      </c>
      <c r="G33" s="24">
        <v>201359</v>
      </c>
      <c r="H33" s="24">
        <v>884049</v>
      </c>
      <c r="I33" s="24">
        <v>1270113</v>
      </c>
      <c r="J33" s="24">
        <v>2355521</v>
      </c>
      <c r="K33" s="24">
        <v>1064019</v>
      </c>
      <c r="L33" s="24">
        <v>1515815</v>
      </c>
      <c r="M33" s="24">
        <v>1197388</v>
      </c>
      <c r="N33" s="24">
        <v>3777222</v>
      </c>
      <c r="O33" s="24">
        <v>1417775</v>
      </c>
      <c r="P33" s="24">
        <v>2377251</v>
      </c>
      <c r="Q33" s="24">
        <v>2652244</v>
      </c>
      <c r="R33" s="24">
        <v>6447270</v>
      </c>
      <c r="S33" s="24"/>
      <c r="T33" s="24"/>
      <c r="U33" s="24"/>
      <c r="V33" s="24"/>
      <c r="W33" s="24">
        <v>12580013</v>
      </c>
      <c r="X33" s="24">
        <v>10111546</v>
      </c>
      <c r="Y33" s="24">
        <v>2468467</v>
      </c>
      <c r="Z33" s="6">
        <v>24.41</v>
      </c>
      <c r="AA33" s="22">
        <v>13482073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82517356</v>
      </c>
      <c r="D35" s="22"/>
      <c r="E35" s="23">
        <v>18480754</v>
      </c>
      <c r="F35" s="24">
        <v>17168553</v>
      </c>
      <c r="G35" s="24">
        <v>96156</v>
      </c>
      <c r="H35" s="24">
        <v>975429</v>
      </c>
      <c r="I35" s="24">
        <v>897927</v>
      </c>
      <c r="J35" s="24">
        <v>1969512</v>
      </c>
      <c r="K35" s="24">
        <v>1248520</v>
      </c>
      <c r="L35" s="24">
        <v>1102707</v>
      </c>
      <c r="M35" s="24">
        <v>1444267</v>
      </c>
      <c r="N35" s="24">
        <v>3795494</v>
      </c>
      <c r="O35" s="24">
        <v>734631</v>
      </c>
      <c r="P35" s="24">
        <v>618</v>
      </c>
      <c r="Q35" s="24">
        <v>11446</v>
      </c>
      <c r="R35" s="24">
        <v>746695</v>
      </c>
      <c r="S35" s="24"/>
      <c r="T35" s="24"/>
      <c r="U35" s="24"/>
      <c r="V35" s="24"/>
      <c r="W35" s="24">
        <v>6511701</v>
      </c>
      <c r="X35" s="24">
        <v>12876405</v>
      </c>
      <c r="Y35" s="24">
        <v>-6364704</v>
      </c>
      <c r="Z35" s="6">
        <v>-49.43</v>
      </c>
      <c r="AA35" s="22">
        <v>17168553</v>
      </c>
    </row>
    <row r="36" spans="1:27" ht="12.75">
      <c r="A36" s="5" t="s">
        <v>39</v>
      </c>
      <c r="B36" s="3"/>
      <c r="C36" s="22">
        <v>8583858</v>
      </c>
      <c r="D36" s="22"/>
      <c r="E36" s="23">
        <v>1334594</v>
      </c>
      <c r="F36" s="24">
        <v>1317412</v>
      </c>
      <c r="G36" s="24">
        <v>12913</v>
      </c>
      <c r="H36" s="24">
        <v>201477</v>
      </c>
      <c r="I36" s="24">
        <v>212787</v>
      </c>
      <c r="J36" s="24">
        <v>427177</v>
      </c>
      <c r="K36" s="24">
        <v>467851</v>
      </c>
      <c r="L36" s="24">
        <v>339416</v>
      </c>
      <c r="M36" s="24">
        <v>242186</v>
      </c>
      <c r="N36" s="24">
        <v>1049453</v>
      </c>
      <c r="O36" s="24">
        <v>174109</v>
      </c>
      <c r="P36" s="24">
        <v>416769</v>
      </c>
      <c r="Q36" s="24">
        <v>224050</v>
      </c>
      <c r="R36" s="24">
        <v>814928</v>
      </c>
      <c r="S36" s="24"/>
      <c r="T36" s="24"/>
      <c r="U36" s="24"/>
      <c r="V36" s="24"/>
      <c r="W36" s="24">
        <v>2291558</v>
      </c>
      <c r="X36" s="24">
        <v>988066</v>
      </c>
      <c r="Y36" s="24">
        <v>1303492</v>
      </c>
      <c r="Z36" s="6">
        <v>131.92</v>
      </c>
      <c r="AA36" s="22">
        <v>1317412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62396185</v>
      </c>
      <c r="D38" s="19">
        <f>SUM(D39:D41)</f>
        <v>0</v>
      </c>
      <c r="E38" s="20">
        <f t="shared" si="7"/>
        <v>14954739</v>
      </c>
      <c r="F38" s="21">
        <f t="shared" si="7"/>
        <v>12198340</v>
      </c>
      <c r="G38" s="21">
        <f t="shared" si="7"/>
        <v>155301</v>
      </c>
      <c r="H38" s="21">
        <f t="shared" si="7"/>
        <v>567536</v>
      </c>
      <c r="I38" s="21">
        <f t="shared" si="7"/>
        <v>540123</v>
      </c>
      <c r="J38" s="21">
        <f t="shared" si="7"/>
        <v>1262960</v>
      </c>
      <c r="K38" s="21">
        <f t="shared" si="7"/>
        <v>482842</v>
      </c>
      <c r="L38" s="21">
        <f t="shared" si="7"/>
        <v>692738</v>
      </c>
      <c r="M38" s="21">
        <f t="shared" si="7"/>
        <v>680386</v>
      </c>
      <c r="N38" s="21">
        <f t="shared" si="7"/>
        <v>1855966</v>
      </c>
      <c r="O38" s="21">
        <f t="shared" si="7"/>
        <v>489715</v>
      </c>
      <c r="P38" s="21">
        <f t="shared" si="7"/>
        <v>8201</v>
      </c>
      <c r="Q38" s="21">
        <f t="shared" si="7"/>
        <v>147461</v>
      </c>
      <c r="R38" s="21">
        <f t="shared" si="7"/>
        <v>645377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3764303</v>
      </c>
      <c r="X38" s="21">
        <f t="shared" si="7"/>
        <v>9148747</v>
      </c>
      <c r="Y38" s="21">
        <f t="shared" si="7"/>
        <v>-5384444</v>
      </c>
      <c r="Z38" s="4">
        <f>+IF(X38&lt;&gt;0,+(Y38/X38)*100,0)</f>
        <v>-58.85444203452123</v>
      </c>
      <c r="AA38" s="19">
        <f>SUM(AA39:AA41)</f>
        <v>12198340</v>
      </c>
    </row>
    <row r="39" spans="1:27" ht="12.75">
      <c r="A39" s="5" t="s">
        <v>42</v>
      </c>
      <c r="B39" s="3"/>
      <c r="C39" s="22">
        <v>22582595</v>
      </c>
      <c r="D39" s="22"/>
      <c r="E39" s="23">
        <v>8933792</v>
      </c>
      <c r="F39" s="24">
        <v>7678678</v>
      </c>
      <c r="G39" s="24">
        <v>146787</v>
      </c>
      <c r="H39" s="24">
        <v>328935</v>
      </c>
      <c r="I39" s="24">
        <v>315864</v>
      </c>
      <c r="J39" s="24">
        <v>791586</v>
      </c>
      <c r="K39" s="24">
        <v>285784</v>
      </c>
      <c r="L39" s="24">
        <v>425438</v>
      </c>
      <c r="M39" s="24">
        <v>234943</v>
      </c>
      <c r="N39" s="24">
        <v>946165</v>
      </c>
      <c r="O39" s="24">
        <v>232546</v>
      </c>
      <c r="P39" s="24">
        <v>53</v>
      </c>
      <c r="Q39" s="24">
        <v>141546</v>
      </c>
      <c r="R39" s="24">
        <v>374145</v>
      </c>
      <c r="S39" s="24"/>
      <c r="T39" s="24"/>
      <c r="U39" s="24"/>
      <c r="V39" s="24"/>
      <c r="W39" s="24">
        <v>2111896</v>
      </c>
      <c r="X39" s="24">
        <v>5759002</v>
      </c>
      <c r="Y39" s="24">
        <v>-3647106</v>
      </c>
      <c r="Z39" s="6">
        <v>-63.33</v>
      </c>
      <c r="AA39" s="22">
        <v>7678678</v>
      </c>
    </row>
    <row r="40" spans="1:27" ht="12.75">
      <c r="A40" s="5" t="s">
        <v>43</v>
      </c>
      <c r="B40" s="3"/>
      <c r="C40" s="22">
        <v>39813590</v>
      </c>
      <c r="D40" s="22"/>
      <c r="E40" s="23">
        <v>6020947</v>
      </c>
      <c r="F40" s="24">
        <v>4519662</v>
      </c>
      <c r="G40" s="24">
        <v>8514</v>
      </c>
      <c r="H40" s="24">
        <v>238601</v>
      </c>
      <c r="I40" s="24">
        <v>224259</v>
      </c>
      <c r="J40" s="24">
        <v>471374</v>
      </c>
      <c r="K40" s="24">
        <v>197058</v>
      </c>
      <c r="L40" s="24">
        <v>267300</v>
      </c>
      <c r="M40" s="24">
        <v>445443</v>
      </c>
      <c r="N40" s="24">
        <v>909801</v>
      </c>
      <c r="O40" s="24">
        <v>257169</v>
      </c>
      <c r="P40" s="24">
        <v>8148</v>
      </c>
      <c r="Q40" s="24">
        <v>5915</v>
      </c>
      <c r="R40" s="24">
        <v>271232</v>
      </c>
      <c r="S40" s="24"/>
      <c r="T40" s="24"/>
      <c r="U40" s="24"/>
      <c r="V40" s="24"/>
      <c r="W40" s="24">
        <v>1652407</v>
      </c>
      <c r="X40" s="24">
        <v>3389745</v>
      </c>
      <c r="Y40" s="24">
        <v>-1737338</v>
      </c>
      <c r="Z40" s="6">
        <v>-51.25</v>
      </c>
      <c r="AA40" s="22">
        <v>4519662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727352608</v>
      </c>
      <c r="D42" s="19">
        <f>SUM(D43:D46)</f>
        <v>0</v>
      </c>
      <c r="E42" s="20">
        <f t="shared" si="8"/>
        <v>103509934</v>
      </c>
      <c r="F42" s="21">
        <f t="shared" si="8"/>
        <v>103537482</v>
      </c>
      <c r="G42" s="21">
        <f t="shared" si="8"/>
        <v>186254</v>
      </c>
      <c r="H42" s="21">
        <f t="shared" si="8"/>
        <v>1894189</v>
      </c>
      <c r="I42" s="21">
        <f t="shared" si="8"/>
        <v>10206448</v>
      </c>
      <c r="J42" s="21">
        <f t="shared" si="8"/>
        <v>12286891</v>
      </c>
      <c r="K42" s="21">
        <f t="shared" si="8"/>
        <v>4389255</v>
      </c>
      <c r="L42" s="21">
        <f t="shared" si="8"/>
        <v>3787176</v>
      </c>
      <c r="M42" s="21">
        <f t="shared" si="8"/>
        <v>4249909</v>
      </c>
      <c r="N42" s="21">
        <f t="shared" si="8"/>
        <v>12426340</v>
      </c>
      <c r="O42" s="21">
        <f t="shared" si="8"/>
        <v>2938612</v>
      </c>
      <c r="P42" s="21">
        <f t="shared" si="8"/>
        <v>3274877</v>
      </c>
      <c r="Q42" s="21">
        <f t="shared" si="8"/>
        <v>2059291</v>
      </c>
      <c r="R42" s="21">
        <f t="shared" si="8"/>
        <v>8272780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32986011</v>
      </c>
      <c r="X42" s="21">
        <f t="shared" si="8"/>
        <v>77653115</v>
      </c>
      <c r="Y42" s="21">
        <f t="shared" si="8"/>
        <v>-44667104</v>
      </c>
      <c r="Z42" s="4">
        <f>+IF(X42&lt;&gt;0,+(Y42/X42)*100,0)</f>
        <v>-57.521329311773265</v>
      </c>
      <c r="AA42" s="19">
        <f>SUM(AA43:AA46)</f>
        <v>103537482</v>
      </c>
    </row>
    <row r="43" spans="1:27" ht="12.75">
      <c r="A43" s="5" t="s">
        <v>46</v>
      </c>
      <c r="B43" s="3"/>
      <c r="C43" s="22">
        <v>175617279</v>
      </c>
      <c r="D43" s="22"/>
      <c r="E43" s="23">
        <v>37130862</v>
      </c>
      <c r="F43" s="24">
        <v>37432924</v>
      </c>
      <c r="G43" s="24">
        <v>8423</v>
      </c>
      <c r="H43" s="24">
        <v>223294</v>
      </c>
      <c r="I43" s="24">
        <v>7869481</v>
      </c>
      <c r="J43" s="24">
        <v>8101198</v>
      </c>
      <c r="K43" s="24">
        <v>2077766</v>
      </c>
      <c r="L43" s="24">
        <v>1776863</v>
      </c>
      <c r="M43" s="24">
        <v>1860581</v>
      </c>
      <c r="N43" s="24">
        <v>5715210</v>
      </c>
      <c r="O43" s="24">
        <v>403279</v>
      </c>
      <c r="P43" s="24">
        <v>1716643</v>
      </c>
      <c r="Q43" s="24">
        <v>269941</v>
      </c>
      <c r="R43" s="24">
        <v>2389863</v>
      </c>
      <c r="S43" s="24"/>
      <c r="T43" s="24"/>
      <c r="U43" s="24"/>
      <c r="V43" s="24"/>
      <c r="W43" s="24">
        <v>16206271</v>
      </c>
      <c r="X43" s="24">
        <v>28074688</v>
      </c>
      <c r="Y43" s="24">
        <v>-11868417</v>
      </c>
      <c r="Z43" s="6">
        <v>-42.27</v>
      </c>
      <c r="AA43" s="22">
        <v>37432924</v>
      </c>
    </row>
    <row r="44" spans="1:27" ht="12.75">
      <c r="A44" s="5" t="s">
        <v>47</v>
      </c>
      <c r="B44" s="3"/>
      <c r="C44" s="22">
        <v>330019395</v>
      </c>
      <c r="D44" s="22"/>
      <c r="E44" s="23">
        <v>33357143</v>
      </c>
      <c r="F44" s="24">
        <v>32184174</v>
      </c>
      <c r="G44" s="24">
        <v>12820</v>
      </c>
      <c r="H44" s="24">
        <v>783297</v>
      </c>
      <c r="I44" s="24">
        <v>1294072</v>
      </c>
      <c r="J44" s="24">
        <v>2090189</v>
      </c>
      <c r="K44" s="24">
        <v>1691929</v>
      </c>
      <c r="L44" s="24">
        <v>1209007</v>
      </c>
      <c r="M44" s="24">
        <v>1345222</v>
      </c>
      <c r="N44" s="24">
        <v>4246158</v>
      </c>
      <c r="O44" s="24">
        <v>2007649</v>
      </c>
      <c r="P44" s="24">
        <v>1242417</v>
      </c>
      <c r="Q44" s="24">
        <v>1322922</v>
      </c>
      <c r="R44" s="24">
        <v>4572988</v>
      </c>
      <c r="S44" s="24"/>
      <c r="T44" s="24"/>
      <c r="U44" s="24"/>
      <c r="V44" s="24"/>
      <c r="W44" s="24">
        <v>10909335</v>
      </c>
      <c r="X44" s="24">
        <v>24138132</v>
      </c>
      <c r="Y44" s="24">
        <v>-13228797</v>
      </c>
      <c r="Z44" s="6">
        <v>-54.8</v>
      </c>
      <c r="AA44" s="22">
        <v>32184174</v>
      </c>
    </row>
    <row r="45" spans="1:27" ht="12.75">
      <c r="A45" s="5" t="s">
        <v>48</v>
      </c>
      <c r="B45" s="3"/>
      <c r="C45" s="25">
        <v>87490705</v>
      </c>
      <c r="D45" s="25"/>
      <c r="E45" s="26">
        <v>15063346</v>
      </c>
      <c r="F45" s="27">
        <v>15541428</v>
      </c>
      <c r="G45" s="27">
        <v>124797</v>
      </c>
      <c r="H45" s="27">
        <v>664616</v>
      </c>
      <c r="I45" s="27">
        <v>518965</v>
      </c>
      <c r="J45" s="27">
        <v>1308378</v>
      </c>
      <c r="K45" s="27">
        <v>578042</v>
      </c>
      <c r="L45" s="27">
        <v>468565</v>
      </c>
      <c r="M45" s="27">
        <v>581415</v>
      </c>
      <c r="N45" s="27">
        <v>1628022</v>
      </c>
      <c r="O45" s="27">
        <v>283209</v>
      </c>
      <c r="P45" s="27">
        <v>309183</v>
      </c>
      <c r="Q45" s="27">
        <v>270759</v>
      </c>
      <c r="R45" s="27">
        <v>863151</v>
      </c>
      <c r="S45" s="27"/>
      <c r="T45" s="27"/>
      <c r="U45" s="27"/>
      <c r="V45" s="27"/>
      <c r="W45" s="27">
        <v>3799551</v>
      </c>
      <c r="X45" s="27">
        <v>11656073</v>
      </c>
      <c r="Y45" s="27">
        <v>-7856522</v>
      </c>
      <c r="Z45" s="7">
        <v>-67.4</v>
      </c>
      <c r="AA45" s="25">
        <v>15541428</v>
      </c>
    </row>
    <row r="46" spans="1:27" ht="12.75">
      <c r="A46" s="5" t="s">
        <v>49</v>
      </c>
      <c r="B46" s="3"/>
      <c r="C46" s="22">
        <v>134225229</v>
      </c>
      <c r="D46" s="22"/>
      <c r="E46" s="23">
        <v>17958583</v>
      </c>
      <c r="F46" s="24">
        <v>18378956</v>
      </c>
      <c r="G46" s="24">
        <v>40214</v>
      </c>
      <c r="H46" s="24">
        <v>222982</v>
      </c>
      <c r="I46" s="24">
        <v>523930</v>
      </c>
      <c r="J46" s="24">
        <v>787126</v>
      </c>
      <c r="K46" s="24">
        <v>41518</v>
      </c>
      <c r="L46" s="24">
        <v>332741</v>
      </c>
      <c r="M46" s="24">
        <v>462691</v>
      </c>
      <c r="N46" s="24">
        <v>836950</v>
      </c>
      <c r="O46" s="24">
        <v>244475</v>
      </c>
      <c r="P46" s="24">
        <v>6634</v>
      </c>
      <c r="Q46" s="24">
        <v>195669</v>
      </c>
      <c r="R46" s="24">
        <v>446778</v>
      </c>
      <c r="S46" s="24"/>
      <c r="T46" s="24"/>
      <c r="U46" s="24"/>
      <c r="V46" s="24"/>
      <c r="W46" s="24">
        <v>2070854</v>
      </c>
      <c r="X46" s="24">
        <v>13784222</v>
      </c>
      <c r="Y46" s="24">
        <v>-11713368</v>
      </c>
      <c r="Z46" s="6">
        <v>-84.98</v>
      </c>
      <c r="AA46" s="22">
        <v>18378956</v>
      </c>
    </row>
    <row r="47" spans="1:27" ht="12.75">
      <c r="A47" s="2" t="s">
        <v>50</v>
      </c>
      <c r="B47" s="8" t="s">
        <v>51</v>
      </c>
      <c r="C47" s="19">
        <v>7585187</v>
      </c>
      <c r="D47" s="19"/>
      <c r="E47" s="20">
        <v>1662935</v>
      </c>
      <c r="F47" s="21">
        <v>1447101</v>
      </c>
      <c r="G47" s="21"/>
      <c r="H47" s="21">
        <v>74292</v>
      </c>
      <c r="I47" s="21">
        <v>59457</v>
      </c>
      <c r="J47" s="21">
        <v>133749</v>
      </c>
      <c r="K47" s="21">
        <v>84709</v>
      </c>
      <c r="L47" s="21">
        <v>138783</v>
      </c>
      <c r="M47" s="21">
        <v>73821</v>
      </c>
      <c r="N47" s="21">
        <v>297313</v>
      </c>
      <c r="O47" s="21">
        <v>71602</v>
      </c>
      <c r="P47" s="21"/>
      <c r="Q47" s="21">
        <v>1761</v>
      </c>
      <c r="R47" s="21">
        <v>73363</v>
      </c>
      <c r="S47" s="21"/>
      <c r="T47" s="21"/>
      <c r="U47" s="21"/>
      <c r="V47" s="21"/>
      <c r="W47" s="21">
        <v>504425</v>
      </c>
      <c r="X47" s="21">
        <v>1085322</v>
      </c>
      <c r="Y47" s="21">
        <v>-580897</v>
      </c>
      <c r="Z47" s="4">
        <v>-53.52</v>
      </c>
      <c r="AA47" s="19">
        <v>1447101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1485041950</v>
      </c>
      <c r="D48" s="40">
        <f>+D28+D32+D38+D42+D47</f>
        <v>0</v>
      </c>
      <c r="E48" s="41">
        <f t="shared" si="9"/>
        <v>243790115</v>
      </c>
      <c r="F48" s="42">
        <f t="shared" si="9"/>
        <v>235478977</v>
      </c>
      <c r="G48" s="42">
        <f t="shared" si="9"/>
        <v>1379341</v>
      </c>
      <c r="H48" s="42">
        <f t="shared" si="9"/>
        <v>9235456</v>
      </c>
      <c r="I48" s="42">
        <f t="shared" si="9"/>
        <v>20789195</v>
      </c>
      <c r="J48" s="42">
        <f t="shared" si="9"/>
        <v>31403992</v>
      </c>
      <c r="K48" s="42">
        <f t="shared" si="9"/>
        <v>14893089</v>
      </c>
      <c r="L48" s="42">
        <f t="shared" si="9"/>
        <v>13355193</v>
      </c>
      <c r="M48" s="42">
        <f t="shared" si="9"/>
        <v>11662333</v>
      </c>
      <c r="N48" s="42">
        <f t="shared" si="9"/>
        <v>39910615</v>
      </c>
      <c r="O48" s="42">
        <f t="shared" si="9"/>
        <v>9778620</v>
      </c>
      <c r="P48" s="42">
        <f t="shared" si="9"/>
        <v>9826782</v>
      </c>
      <c r="Q48" s="42">
        <f t="shared" si="9"/>
        <v>9329793</v>
      </c>
      <c r="R48" s="42">
        <f t="shared" si="9"/>
        <v>28935195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100249802</v>
      </c>
      <c r="X48" s="42">
        <f t="shared" si="9"/>
        <v>176609206</v>
      </c>
      <c r="Y48" s="42">
        <f t="shared" si="9"/>
        <v>-76359404</v>
      </c>
      <c r="Z48" s="43">
        <f>+IF(X48&lt;&gt;0,+(Y48/X48)*100,0)</f>
        <v>-43.23636673843605</v>
      </c>
      <c r="AA48" s="40">
        <f>+AA28+AA32+AA38+AA42+AA47</f>
        <v>235478977</v>
      </c>
    </row>
    <row r="49" spans="1:27" ht="12.75">
      <c r="A49" s="14" t="s">
        <v>96</v>
      </c>
      <c r="B49" s="15"/>
      <c r="C49" s="44">
        <f aca="true" t="shared" si="10" ref="C49:Y49">+C25-C48</f>
        <v>275577149</v>
      </c>
      <c r="D49" s="44">
        <f>+D25-D48</f>
        <v>0</v>
      </c>
      <c r="E49" s="45">
        <f t="shared" si="10"/>
        <v>26651607</v>
      </c>
      <c r="F49" s="46">
        <f t="shared" si="10"/>
        <v>35903297</v>
      </c>
      <c r="G49" s="46">
        <f t="shared" si="10"/>
        <v>3254853</v>
      </c>
      <c r="H49" s="46">
        <f t="shared" si="10"/>
        <v>5764035</v>
      </c>
      <c r="I49" s="46">
        <f t="shared" si="10"/>
        <v>-5803211</v>
      </c>
      <c r="J49" s="46">
        <f t="shared" si="10"/>
        <v>3215677</v>
      </c>
      <c r="K49" s="46">
        <f t="shared" si="10"/>
        <v>-3480203</v>
      </c>
      <c r="L49" s="46">
        <f t="shared" si="10"/>
        <v>2740128</v>
      </c>
      <c r="M49" s="46">
        <f t="shared" si="10"/>
        <v>30891360</v>
      </c>
      <c r="N49" s="46">
        <f t="shared" si="10"/>
        <v>30151285</v>
      </c>
      <c r="O49" s="46">
        <f t="shared" si="10"/>
        <v>-2559089</v>
      </c>
      <c r="P49" s="46">
        <f t="shared" si="10"/>
        <v>-59021</v>
      </c>
      <c r="Q49" s="46">
        <f t="shared" si="10"/>
        <v>25543072</v>
      </c>
      <c r="R49" s="46">
        <f t="shared" si="10"/>
        <v>22924962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56291924</v>
      </c>
      <c r="X49" s="46">
        <f>IF(F25=F48,0,X25-X48)</f>
        <v>26927501</v>
      </c>
      <c r="Y49" s="46">
        <f t="shared" si="10"/>
        <v>29364423</v>
      </c>
      <c r="Z49" s="47">
        <f>+IF(X49&lt;&gt;0,+(Y49/X49)*100,0)</f>
        <v>109.04993745984821</v>
      </c>
      <c r="AA49" s="44">
        <f>+AA25-AA48</f>
        <v>35903297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102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395119060</v>
      </c>
      <c r="D5" s="19">
        <f>SUM(D6:D8)</f>
        <v>0</v>
      </c>
      <c r="E5" s="20">
        <f t="shared" si="0"/>
        <v>339475414</v>
      </c>
      <c r="F5" s="21">
        <f t="shared" si="0"/>
        <v>341729995</v>
      </c>
      <c r="G5" s="21">
        <f t="shared" si="0"/>
        <v>128445396</v>
      </c>
      <c r="H5" s="21">
        <f t="shared" si="0"/>
        <v>-23155660</v>
      </c>
      <c r="I5" s="21">
        <f t="shared" si="0"/>
        <v>29756385</v>
      </c>
      <c r="J5" s="21">
        <f t="shared" si="0"/>
        <v>135046121</v>
      </c>
      <c r="K5" s="21">
        <f t="shared" si="0"/>
        <v>13560862</v>
      </c>
      <c r="L5" s="21">
        <f t="shared" si="0"/>
        <v>31305123</v>
      </c>
      <c r="M5" s="21">
        <f t="shared" si="0"/>
        <v>55855622</v>
      </c>
      <c r="N5" s="21">
        <f t="shared" si="0"/>
        <v>100721607</v>
      </c>
      <c r="O5" s="21">
        <f t="shared" si="0"/>
        <v>13015159</v>
      </c>
      <c r="P5" s="21">
        <f t="shared" si="0"/>
        <v>13055457</v>
      </c>
      <c r="Q5" s="21">
        <f t="shared" si="0"/>
        <v>44426861</v>
      </c>
      <c r="R5" s="21">
        <f t="shared" si="0"/>
        <v>70497477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306265205</v>
      </c>
      <c r="X5" s="21">
        <f t="shared" si="0"/>
        <v>256251609</v>
      </c>
      <c r="Y5" s="21">
        <f t="shared" si="0"/>
        <v>50013596</v>
      </c>
      <c r="Z5" s="4">
        <f>+IF(X5&lt;&gt;0,+(Y5/X5)*100,0)</f>
        <v>19.517378327954226</v>
      </c>
      <c r="AA5" s="19">
        <f>SUM(AA6:AA8)</f>
        <v>341729995</v>
      </c>
    </row>
    <row r="6" spans="1:27" ht="12.75">
      <c r="A6" s="5" t="s">
        <v>32</v>
      </c>
      <c r="B6" s="3"/>
      <c r="C6" s="22">
        <v>18485</v>
      </c>
      <c r="D6" s="22"/>
      <c r="E6" s="23">
        <v>27047</v>
      </c>
      <c r="F6" s="24">
        <v>27047</v>
      </c>
      <c r="G6" s="24">
        <v>3623</v>
      </c>
      <c r="H6" s="24"/>
      <c r="I6" s="24"/>
      <c r="J6" s="24">
        <v>3623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3623</v>
      </c>
      <c r="X6" s="24">
        <v>20277</v>
      </c>
      <c r="Y6" s="24">
        <v>-16654</v>
      </c>
      <c r="Z6" s="6">
        <v>-82.13</v>
      </c>
      <c r="AA6" s="22">
        <v>27047</v>
      </c>
    </row>
    <row r="7" spans="1:27" ht="12.75">
      <c r="A7" s="5" t="s">
        <v>33</v>
      </c>
      <c r="B7" s="3"/>
      <c r="C7" s="25">
        <v>395100575</v>
      </c>
      <c r="D7" s="25"/>
      <c r="E7" s="26">
        <v>339448367</v>
      </c>
      <c r="F7" s="27">
        <v>341702948</v>
      </c>
      <c r="G7" s="27">
        <v>128441773</v>
      </c>
      <c r="H7" s="27">
        <v>-23155660</v>
      </c>
      <c r="I7" s="27">
        <v>29756385</v>
      </c>
      <c r="J7" s="27">
        <v>135042498</v>
      </c>
      <c r="K7" s="27">
        <v>13560862</v>
      </c>
      <c r="L7" s="27">
        <v>31305123</v>
      </c>
      <c r="M7" s="27">
        <v>55855622</v>
      </c>
      <c r="N7" s="27">
        <v>100721607</v>
      </c>
      <c r="O7" s="27">
        <v>13015159</v>
      </c>
      <c r="P7" s="27">
        <v>13055457</v>
      </c>
      <c r="Q7" s="27">
        <v>44426861</v>
      </c>
      <c r="R7" s="27">
        <v>70497477</v>
      </c>
      <c r="S7" s="27"/>
      <c r="T7" s="27"/>
      <c r="U7" s="27"/>
      <c r="V7" s="27"/>
      <c r="W7" s="27">
        <v>306261582</v>
      </c>
      <c r="X7" s="27">
        <v>256231332</v>
      </c>
      <c r="Y7" s="27">
        <v>50030250</v>
      </c>
      <c r="Z7" s="7">
        <v>19.53</v>
      </c>
      <c r="AA7" s="25">
        <v>341702948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11923461</v>
      </c>
      <c r="D9" s="19">
        <f>SUM(D10:D14)</f>
        <v>0</v>
      </c>
      <c r="E9" s="20">
        <f t="shared" si="1"/>
        <v>14265877</v>
      </c>
      <c r="F9" s="21">
        <f t="shared" si="1"/>
        <v>14354496</v>
      </c>
      <c r="G9" s="21">
        <f t="shared" si="1"/>
        <v>1011744</v>
      </c>
      <c r="H9" s="21">
        <f t="shared" si="1"/>
        <v>610616</v>
      </c>
      <c r="I9" s="21">
        <f t="shared" si="1"/>
        <v>370991</v>
      </c>
      <c r="J9" s="21">
        <f t="shared" si="1"/>
        <v>1993351</v>
      </c>
      <c r="K9" s="21">
        <f t="shared" si="1"/>
        <v>2497313</v>
      </c>
      <c r="L9" s="21">
        <f t="shared" si="1"/>
        <v>1075495</v>
      </c>
      <c r="M9" s="21">
        <f t="shared" si="1"/>
        <v>396681</v>
      </c>
      <c r="N9" s="21">
        <f t="shared" si="1"/>
        <v>3969489</v>
      </c>
      <c r="O9" s="21">
        <f t="shared" si="1"/>
        <v>1643578</v>
      </c>
      <c r="P9" s="21">
        <f t="shared" si="1"/>
        <v>847499</v>
      </c>
      <c r="Q9" s="21">
        <f t="shared" si="1"/>
        <v>179483</v>
      </c>
      <c r="R9" s="21">
        <f t="shared" si="1"/>
        <v>2670560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8633400</v>
      </c>
      <c r="X9" s="21">
        <f t="shared" si="1"/>
        <v>10765818</v>
      </c>
      <c r="Y9" s="21">
        <f t="shared" si="1"/>
        <v>-2132418</v>
      </c>
      <c r="Z9" s="4">
        <f>+IF(X9&lt;&gt;0,+(Y9/X9)*100,0)</f>
        <v>-19.807301219470734</v>
      </c>
      <c r="AA9" s="19">
        <f>SUM(AA10:AA14)</f>
        <v>14354496</v>
      </c>
    </row>
    <row r="10" spans="1:27" ht="12.75">
      <c r="A10" s="5" t="s">
        <v>36</v>
      </c>
      <c r="B10" s="3"/>
      <c r="C10" s="22">
        <v>2378300</v>
      </c>
      <c r="D10" s="22"/>
      <c r="E10" s="23">
        <v>2478779</v>
      </c>
      <c r="F10" s="24">
        <v>2478779</v>
      </c>
      <c r="G10" s="24">
        <v>34133</v>
      </c>
      <c r="H10" s="24">
        <v>24398</v>
      </c>
      <c r="I10" s="24">
        <v>29171</v>
      </c>
      <c r="J10" s="24">
        <v>87702</v>
      </c>
      <c r="K10" s="24">
        <v>1809999</v>
      </c>
      <c r="L10" s="24">
        <v>27226</v>
      </c>
      <c r="M10" s="24">
        <v>23025</v>
      </c>
      <c r="N10" s="24">
        <v>1860250</v>
      </c>
      <c r="O10" s="24">
        <v>33937</v>
      </c>
      <c r="P10" s="24">
        <v>21544</v>
      </c>
      <c r="Q10" s="24">
        <v>24365</v>
      </c>
      <c r="R10" s="24">
        <v>79846</v>
      </c>
      <c r="S10" s="24"/>
      <c r="T10" s="24"/>
      <c r="U10" s="24"/>
      <c r="V10" s="24"/>
      <c r="W10" s="24">
        <v>2027798</v>
      </c>
      <c r="X10" s="24">
        <v>1859067</v>
      </c>
      <c r="Y10" s="24">
        <v>168731</v>
      </c>
      <c r="Z10" s="6">
        <v>9.08</v>
      </c>
      <c r="AA10" s="22">
        <v>2478779</v>
      </c>
    </row>
    <row r="11" spans="1:27" ht="12.75">
      <c r="A11" s="5" t="s">
        <v>37</v>
      </c>
      <c r="B11" s="3"/>
      <c r="C11" s="22">
        <v>5048377</v>
      </c>
      <c r="D11" s="22"/>
      <c r="E11" s="23">
        <v>7867027</v>
      </c>
      <c r="F11" s="24">
        <v>7867027</v>
      </c>
      <c r="G11" s="24">
        <v>968919</v>
      </c>
      <c r="H11" s="24">
        <v>570451</v>
      </c>
      <c r="I11" s="24">
        <v>333397</v>
      </c>
      <c r="J11" s="24">
        <v>1872767</v>
      </c>
      <c r="K11" s="24">
        <v>678999</v>
      </c>
      <c r="L11" s="24">
        <v>384190</v>
      </c>
      <c r="M11" s="24">
        <v>235945</v>
      </c>
      <c r="N11" s="24">
        <v>1299134</v>
      </c>
      <c r="O11" s="24">
        <v>1596908</v>
      </c>
      <c r="P11" s="24">
        <v>247770</v>
      </c>
      <c r="Q11" s="24">
        <v>149441</v>
      </c>
      <c r="R11" s="24">
        <v>1994119</v>
      </c>
      <c r="S11" s="24"/>
      <c r="T11" s="24"/>
      <c r="U11" s="24"/>
      <c r="V11" s="24"/>
      <c r="W11" s="24">
        <v>5166020</v>
      </c>
      <c r="X11" s="24">
        <v>5900247</v>
      </c>
      <c r="Y11" s="24">
        <v>-734227</v>
      </c>
      <c r="Z11" s="6">
        <v>-12.44</v>
      </c>
      <c r="AA11" s="22">
        <v>7867027</v>
      </c>
    </row>
    <row r="12" spans="1:27" ht="12.75">
      <c r="A12" s="5" t="s">
        <v>38</v>
      </c>
      <c r="B12" s="3"/>
      <c r="C12" s="22">
        <v>1854857</v>
      </c>
      <c r="D12" s="22"/>
      <c r="E12" s="23">
        <v>1984412</v>
      </c>
      <c r="F12" s="24">
        <v>1984412</v>
      </c>
      <c r="G12" s="24"/>
      <c r="H12" s="24">
        <v>8340</v>
      </c>
      <c r="I12" s="24">
        <v>1054</v>
      </c>
      <c r="J12" s="24">
        <v>9394</v>
      </c>
      <c r="K12" s="24">
        <v>280</v>
      </c>
      <c r="L12" s="24">
        <v>840</v>
      </c>
      <c r="M12" s="24">
        <v>1400</v>
      </c>
      <c r="N12" s="24">
        <v>2520</v>
      </c>
      <c r="O12" s="24">
        <v>2135</v>
      </c>
      <c r="P12" s="24">
        <v>840</v>
      </c>
      <c r="Q12" s="24">
        <v>840</v>
      </c>
      <c r="R12" s="24">
        <v>3815</v>
      </c>
      <c r="S12" s="24"/>
      <c r="T12" s="24"/>
      <c r="U12" s="24"/>
      <c r="V12" s="24"/>
      <c r="W12" s="24">
        <v>15729</v>
      </c>
      <c r="X12" s="24">
        <v>1488303</v>
      </c>
      <c r="Y12" s="24">
        <v>-1472574</v>
      </c>
      <c r="Z12" s="6">
        <v>-98.94</v>
      </c>
      <c r="AA12" s="22">
        <v>1984412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>
        <v>2641927</v>
      </c>
      <c r="D14" s="25"/>
      <c r="E14" s="26">
        <v>1935659</v>
      </c>
      <c r="F14" s="27">
        <v>2024278</v>
      </c>
      <c r="G14" s="27">
        <v>8692</v>
      </c>
      <c r="H14" s="27">
        <v>7427</v>
      </c>
      <c r="I14" s="27">
        <v>7369</v>
      </c>
      <c r="J14" s="27">
        <v>23488</v>
      </c>
      <c r="K14" s="27">
        <v>8035</v>
      </c>
      <c r="L14" s="27">
        <v>663239</v>
      </c>
      <c r="M14" s="27">
        <v>136311</v>
      </c>
      <c r="N14" s="27">
        <v>807585</v>
      </c>
      <c r="O14" s="27">
        <v>10598</v>
      </c>
      <c r="P14" s="27">
        <v>577345</v>
      </c>
      <c r="Q14" s="27">
        <v>4837</v>
      </c>
      <c r="R14" s="27">
        <v>592780</v>
      </c>
      <c r="S14" s="27"/>
      <c r="T14" s="27"/>
      <c r="U14" s="27"/>
      <c r="V14" s="27"/>
      <c r="W14" s="27">
        <v>1423853</v>
      </c>
      <c r="X14" s="27">
        <v>1518201</v>
      </c>
      <c r="Y14" s="27">
        <v>-94348</v>
      </c>
      <c r="Z14" s="7">
        <v>-6.21</v>
      </c>
      <c r="AA14" s="25">
        <v>2024278</v>
      </c>
    </row>
    <row r="15" spans="1:27" ht="12.75">
      <c r="A15" s="2" t="s">
        <v>41</v>
      </c>
      <c r="B15" s="8"/>
      <c r="C15" s="19">
        <f aca="true" t="shared" si="2" ref="C15:Y15">SUM(C16:C18)</f>
        <v>18986922</v>
      </c>
      <c r="D15" s="19">
        <f>SUM(D16:D18)</f>
        <v>0</v>
      </c>
      <c r="E15" s="20">
        <f t="shared" si="2"/>
        <v>19616216</v>
      </c>
      <c r="F15" s="21">
        <f t="shared" si="2"/>
        <v>22582391</v>
      </c>
      <c r="G15" s="21">
        <f t="shared" si="2"/>
        <v>2013310</v>
      </c>
      <c r="H15" s="21">
        <f t="shared" si="2"/>
        <v>2305042</v>
      </c>
      <c r="I15" s="21">
        <f t="shared" si="2"/>
        <v>1778216</v>
      </c>
      <c r="J15" s="21">
        <f t="shared" si="2"/>
        <v>6096568</v>
      </c>
      <c r="K15" s="21">
        <f t="shared" si="2"/>
        <v>3865690</v>
      </c>
      <c r="L15" s="21">
        <f t="shared" si="2"/>
        <v>2913322</v>
      </c>
      <c r="M15" s="21">
        <f t="shared" si="2"/>
        <v>1320999</v>
      </c>
      <c r="N15" s="21">
        <f t="shared" si="2"/>
        <v>8100011</v>
      </c>
      <c r="O15" s="21">
        <f t="shared" si="2"/>
        <v>2255994</v>
      </c>
      <c r="P15" s="21">
        <f t="shared" si="2"/>
        <v>2801502</v>
      </c>
      <c r="Q15" s="21">
        <f t="shared" si="2"/>
        <v>5072955</v>
      </c>
      <c r="R15" s="21">
        <f t="shared" si="2"/>
        <v>10130451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24327030</v>
      </c>
      <c r="X15" s="21">
        <f t="shared" si="2"/>
        <v>16936713</v>
      </c>
      <c r="Y15" s="21">
        <f t="shared" si="2"/>
        <v>7390317</v>
      </c>
      <c r="Z15" s="4">
        <f>+IF(X15&lt;&gt;0,+(Y15/X15)*100,0)</f>
        <v>43.63489538967803</v>
      </c>
      <c r="AA15" s="19">
        <f>SUM(AA16:AA18)</f>
        <v>22582391</v>
      </c>
    </row>
    <row r="16" spans="1:27" ht="12.75">
      <c r="A16" s="5" t="s">
        <v>42</v>
      </c>
      <c r="B16" s="3"/>
      <c r="C16" s="22">
        <v>5606477</v>
      </c>
      <c r="D16" s="22"/>
      <c r="E16" s="23">
        <v>6667360</v>
      </c>
      <c r="F16" s="24">
        <v>6667359</v>
      </c>
      <c r="G16" s="24">
        <v>503815</v>
      </c>
      <c r="H16" s="24">
        <v>561763</v>
      </c>
      <c r="I16" s="24">
        <v>338163</v>
      </c>
      <c r="J16" s="24">
        <v>1403741</v>
      </c>
      <c r="K16" s="24">
        <v>2659546</v>
      </c>
      <c r="L16" s="24">
        <v>362053</v>
      </c>
      <c r="M16" s="24">
        <v>392415</v>
      </c>
      <c r="N16" s="24">
        <v>3414014</v>
      </c>
      <c r="O16" s="24">
        <v>412289</v>
      </c>
      <c r="P16" s="24">
        <v>394036</v>
      </c>
      <c r="Q16" s="24">
        <v>3701988</v>
      </c>
      <c r="R16" s="24">
        <v>4508313</v>
      </c>
      <c r="S16" s="24"/>
      <c r="T16" s="24"/>
      <c r="U16" s="24"/>
      <c r="V16" s="24"/>
      <c r="W16" s="24">
        <v>9326068</v>
      </c>
      <c r="X16" s="24">
        <v>5000472</v>
      </c>
      <c r="Y16" s="24">
        <v>4325596</v>
      </c>
      <c r="Z16" s="6">
        <v>86.5</v>
      </c>
      <c r="AA16" s="22">
        <v>6667359</v>
      </c>
    </row>
    <row r="17" spans="1:27" ht="12.75">
      <c r="A17" s="5" t="s">
        <v>43</v>
      </c>
      <c r="B17" s="3"/>
      <c r="C17" s="22">
        <v>12873075</v>
      </c>
      <c r="D17" s="22"/>
      <c r="E17" s="23">
        <v>11844132</v>
      </c>
      <c r="F17" s="24">
        <v>14586144</v>
      </c>
      <c r="G17" s="24">
        <v>1429218</v>
      </c>
      <c r="H17" s="24">
        <v>1570917</v>
      </c>
      <c r="I17" s="24">
        <v>1395763</v>
      </c>
      <c r="J17" s="24">
        <v>4395898</v>
      </c>
      <c r="K17" s="24">
        <v>1042883</v>
      </c>
      <c r="L17" s="24">
        <v>2453651</v>
      </c>
      <c r="M17" s="24">
        <v>903156</v>
      </c>
      <c r="N17" s="24">
        <v>4399690</v>
      </c>
      <c r="O17" s="24">
        <v>1451695</v>
      </c>
      <c r="P17" s="24">
        <v>2371397</v>
      </c>
      <c r="Q17" s="24">
        <v>1364004</v>
      </c>
      <c r="R17" s="24">
        <v>5187096</v>
      </c>
      <c r="S17" s="24"/>
      <c r="T17" s="24"/>
      <c r="U17" s="24"/>
      <c r="V17" s="24"/>
      <c r="W17" s="24">
        <v>13982684</v>
      </c>
      <c r="X17" s="24">
        <v>10939581</v>
      </c>
      <c r="Y17" s="24">
        <v>3043103</v>
      </c>
      <c r="Z17" s="6">
        <v>27.82</v>
      </c>
      <c r="AA17" s="22">
        <v>14586144</v>
      </c>
    </row>
    <row r="18" spans="1:27" ht="12.75">
      <c r="A18" s="5" t="s">
        <v>44</v>
      </c>
      <c r="B18" s="3"/>
      <c r="C18" s="22">
        <v>507370</v>
      </c>
      <c r="D18" s="22"/>
      <c r="E18" s="23">
        <v>1104724</v>
      </c>
      <c r="F18" s="24">
        <v>1328888</v>
      </c>
      <c r="G18" s="24">
        <v>80277</v>
      </c>
      <c r="H18" s="24">
        <v>172362</v>
      </c>
      <c r="I18" s="24">
        <v>44290</v>
      </c>
      <c r="J18" s="24">
        <v>296929</v>
      </c>
      <c r="K18" s="24">
        <v>163261</v>
      </c>
      <c r="L18" s="24">
        <v>97618</v>
      </c>
      <c r="M18" s="24">
        <v>25428</v>
      </c>
      <c r="N18" s="24">
        <v>286307</v>
      </c>
      <c r="O18" s="24">
        <v>392010</v>
      </c>
      <c r="P18" s="24">
        <v>36069</v>
      </c>
      <c r="Q18" s="24">
        <v>6963</v>
      </c>
      <c r="R18" s="24">
        <v>435042</v>
      </c>
      <c r="S18" s="24"/>
      <c r="T18" s="24"/>
      <c r="U18" s="24"/>
      <c r="V18" s="24"/>
      <c r="W18" s="24">
        <v>1018278</v>
      </c>
      <c r="X18" s="24">
        <v>996660</v>
      </c>
      <c r="Y18" s="24">
        <v>21618</v>
      </c>
      <c r="Z18" s="6">
        <v>2.17</v>
      </c>
      <c r="AA18" s="22">
        <v>1328888</v>
      </c>
    </row>
    <row r="19" spans="1:27" ht="12.75">
      <c r="A19" s="2" t="s">
        <v>45</v>
      </c>
      <c r="B19" s="8"/>
      <c r="C19" s="19">
        <f aca="true" t="shared" si="3" ref="C19:Y19">SUM(C20:C23)</f>
        <v>510113325</v>
      </c>
      <c r="D19" s="19">
        <f>SUM(D20:D23)</f>
        <v>0</v>
      </c>
      <c r="E19" s="20">
        <f t="shared" si="3"/>
        <v>521398392</v>
      </c>
      <c r="F19" s="21">
        <f t="shared" si="3"/>
        <v>522290538</v>
      </c>
      <c r="G19" s="21">
        <f t="shared" si="3"/>
        <v>46757145</v>
      </c>
      <c r="H19" s="21">
        <f t="shared" si="3"/>
        <v>44048388</v>
      </c>
      <c r="I19" s="21">
        <f t="shared" si="3"/>
        <v>30927813</v>
      </c>
      <c r="J19" s="21">
        <f t="shared" si="3"/>
        <v>121733346</v>
      </c>
      <c r="K19" s="21">
        <f t="shared" si="3"/>
        <v>59752059</v>
      </c>
      <c r="L19" s="21">
        <f t="shared" si="3"/>
        <v>13079483</v>
      </c>
      <c r="M19" s="21">
        <f t="shared" si="3"/>
        <v>41308415</v>
      </c>
      <c r="N19" s="21">
        <f t="shared" si="3"/>
        <v>114139957</v>
      </c>
      <c r="O19" s="21">
        <f t="shared" si="3"/>
        <v>38885971</v>
      </c>
      <c r="P19" s="21">
        <f t="shared" si="3"/>
        <v>44493096</v>
      </c>
      <c r="Q19" s="21">
        <f t="shared" si="3"/>
        <v>38403136</v>
      </c>
      <c r="R19" s="21">
        <f t="shared" si="3"/>
        <v>121782203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357655506</v>
      </c>
      <c r="X19" s="21">
        <f t="shared" si="3"/>
        <v>391717773</v>
      </c>
      <c r="Y19" s="21">
        <f t="shared" si="3"/>
        <v>-34062267</v>
      </c>
      <c r="Z19" s="4">
        <f>+IF(X19&lt;&gt;0,+(Y19/X19)*100,0)</f>
        <v>-8.695614380509612</v>
      </c>
      <c r="AA19" s="19">
        <f>SUM(AA20:AA23)</f>
        <v>522290538</v>
      </c>
    </row>
    <row r="20" spans="1:27" ht="12.75">
      <c r="A20" s="5" t="s">
        <v>46</v>
      </c>
      <c r="B20" s="3"/>
      <c r="C20" s="22">
        <v>250975611</v>
      </c>
      <c r="D20" s="22"/>
      <c r="E20" s="23">
        <v>293789165</v>
      </c>
      <c r="F20" s="24">
        <v>291789165</v>
      </c>
      <c r="G20" s="24">
        <v>26109829</v>
      </c>
      <c r="H20" s="24">
        <v>22977336</v>
      </c>
      <c r="I20" s="24">
        <v>24239169</v>
      </c>
      <c r="J20" s="24">
        <v>73326334</v>
      </c>
      <c r="K20" s="24">
        <v>21640846</v>
      </c>
      <c r="L20" s="24">
        <v>3478555</v>
      </c>
      <c r="M20" s="24">
        <v>21777926</v>
      </c>
      <c r="N20" s="24">
        <v>46897327</v>
      </c>
      <c r="O20" s="24">
        <v>20994074</v>
      </c>
      <c r="P20" s="24">
        <v>23027677</v>
      </c>
      <c r="Q20" s="24">
        <v>21736262</v>
      </c>
      <c r="R20" s="24">
        <v>65758013</v>
      </c>
      <c r="S20" s="24"/>
      <c r="T20" s="24"/>
      <c r="U20" s="24"/>
      <c r="V20" s="24"/>
      <c r="W20" s="24">
        <v>185981674</v>
      </c>
      <c r="X20" s="24">
        <v>218841786</v>
      </c>
      <c r="Y20" s="24">
        <v>-32860112</v>
      </c>
      <c r="Z20" s="6">
        <v>-15.02</v>
      </c>
      <c r="AA20" s="22">
        <v>291789165</v>
      </c>
    </row>
    <row r="21" spans="1:27" ht="12.75">
      <c r="A21" s="5" t="s">
        <v>47</v>
      </c>
      <c r="B21" s="3"/>
      <c r="C21" s="22">
        <v>130577385</v>
      </c>
      <c r="D21" s="22"/>
      <c r="E21" s="23">
        <v>87929052</v>
      </c>
      <c r="F21" s="24">
        <v>87899300</v>
      </c>
      <c r="G21" s="24">
        <v>8851553</v>
      </c>
      <c r="H21" s="24">
        <v>11419015</v>
      </c>
      <c r="I21" s="24">
        <v>-1794706</v>
      </c>
      <c r="J21" s="24">
        <v>18475862</v>
      </c>
      <c r="K21" s="24">
        <v>11990283</v>
      </c>
      <c r="L21" s="24">
        <v>14197808</v>
      </c>
      <c r="M21" s="24">
        <v>6356327</v>
      </c>
      <c r="N21" s="24">
        <v>32544418</v>
      </c>
      <c r="O21" s="24">
        <v>8458470</v>
      </c>
      <c r="P21" s="24">
        <v>12383729</v>
      </c>
      <c r="Q21" s="24">
        <v>6712548</v>
      </c>
      <c r="R21" s="24">
        <v>27554747</v>
      </c>
      <c r="S21" s="24"/>
      <c r="T21" s="24"/>
      <c r="U21" s="24"/>
      <c r="V21" s="24"/>
      <c r="W21" s="24">
        <v>78575027</v>
      </c>
      <c r="X21" s="24">
        <v>65924460</v>
      </c>
      <c r="Y21" s="24">
        <v>12650567</v>
      </c>
      <c r="Z21" s="6">
        <v>19.19</v>
      </c>
      <c r="AA21" s="22">
        <v>87899300</v>
      </c>
    </row>
    <row r="22" spans="1:27" ht="12.75">
      <c r="A22" s="5" t="s">
        <v>48</v>
      </c>
      <c r="B22" s="3"/>
      <c r="C22" s="25">
        <v>74948732</v>
      </c>
      <c r="D22" s="25"/>
      <c r="E22" s="26">
        <v>83574493</v>
      </c>
      <c r="F22" s="27">
        <v>87727500</v>
      </c>
      <c r="G22" s="27">
        <v>5561477</v>
      </c>
      <c r="H22" s="27">
        <v>5150609</v>
      </c>
      <c r="I22" s="27">
        <v>3990579</v>
      </c>
      <c r="J22" s="27">
        <v>14702665</v>
      </c>
      <c r="K22" s="27">
        <v>21642806</v>
      </c>
      <c r="L22" s="27">
        <v>-9042071</v>
      </c>
      <c r="M22" s="27">
        <v>8700360</v>
      </c>
      <c r="N22" s="27">
        <v>21301095</v>
      </c>
      <c r="O22" s="27">
        <v>5003616</v>
      </c>
      <c r="P22" s="27">
        <v>4661071</v>
      </c>
      <c r="Q22" s="27">
        <v>5561557</v>
      </c>
      <c r="R22" s="27">
        <v>15226244</v>
      </c>
      <c r="S22" s="27"/>
      <c r="T22" s="27"/>
      <c r="U22" s="27"/>
      <c r="V22" s="27"/>
      <c r="W22" s="27">
        <v>51230004</v>
      </c>
      <c r="X22" s="27">
        <v>65795607</v>
      </c>
      <c r="Y22" s="27">
        <v>-14565603</v>
      </c>
      <c r="Z22" s="7">
        <v>-22.14</v>
      </c>
      <c r="AA22" s="25">
        <v>87727500</v>
      </c>
    </row>
    <row r="23" spans="1:27" ht="12.75">
      <c r="A23" s="5" t="s">
        <v>49</v>
      </c>
      <c r="B23" s="3"/>
      <c r="C23" s="22">
        <v>53611597</v>
      </c>
      <c r="D23" s="22"/>
      <c r="E23" s="23">
        <v>56105682</v>
      </c>
      <c r="F23" s="24">
        <v>54874573</v>
      </c>
      <c r="G23" s="24">
        <v>6234286</v>
      </c>
      <c r="H23" s="24">
        <v>4501428</v>
      </c>
      <c r="I23" s="24">
        <v>4492771</v>
      </c>
      <c r="J23" s="24">
        <v>15228485</v>
      </c>
      <c r="K23" s="24">
        <v>4478124</v>
      </c>
      <c r="L23" s="24">
        <v>4445191</v>
      </c>
      <c r="M23" s="24">
        <v>4473802</v>
      </c>
      <c r="N23" s="24">
        <v>13397117</v>
      </c>
      <c r="O23" s="24">
        <v>4429811</v>
      </c>
      <c r="P23" s="24">
        <v>4420619</v>
      </c>
      <c r="Q23" s="24">
        <v>4392769</v>
      </c>
      <c r="R23" s="24">
        <v>13243199</v>
      </c>
      <c r="S23" s="24"/>
      <c r="T23" s="24"/>
      <c r="U23" s="24"/>
      <c r="V23" s="24"/>
      <c r="W23" s="24">
        <v>41868801</v>
      </c>
      <c r="X23" s="24">
        <v>41155920</v>
      </c>
      <c r="Y23" s="24">
        <v>712881</v>
      </c>
      <c r="Z23" s="6">
        <v>1.73</v>
      </c>
      <c r="AA23" s="22">
        <v>54874573</v>
      </c>
    </row>
    <row r="24" spans="1:27" ht="12.75">
      <c r="A24" s="2" t="s">
        <v>50</v>
      </c>
      <c r="B24" s="8" t="s">
        <v>51</v>
      </c>
      <c r="C24" s="19">
        <v>7055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936149823</v>
      </c>
      <c r="D25" s="40">
        <f>+D5+D9+D15+D19+D24</f>
        <v>0</v>
      </c>
      <c r="E25" s="41">
        <f t="shared" si="4"/>
        <v>894755899</v>
      </c>
      <c r="F25" s="42">
        <f t="shared" si="4"/>
        <v>900957420</v>
      </c>
      <c r="G25" s="42">
        <f t="shared" si="4"/>
        <v>178227595</v>
      </c>
      <c r="H25" s="42">
        <f t="shared" si="4"/>
        <v>23808386</v>
      </c>
      <c r="I25" s="42">
        <f t="shared" si="4"/>
        <v>62833405</v>
      </c>
      <c r="J25" s="42">
        <f t="shared" si="4"/>
        <v>264869386</v>
      </c>
      <c r="K25" s="42">
        <f t="shared" si="4"/>
        <v>79675924</v>
      </c>
      <c r="L25" s="42">
        <f t="shared" si="4"/>
        <v>48373423</v>
      </c>
      <c r="M25" s="42">
        <f t="shared" si="4"/>
        <v>98881717</v>
      </c>
      <c r="N25" s="42">
        <f t="shared" si="4"/>
        <v>226931064</v>
      </c>
      <c r="O25" s="42">
        <f t="shared" si="4"/>
        <v>55800702</v>
      </c>
      <c r="P25" s="42">
        <f t="shared" si="4"/>
        <v>61197554</v>
      </c>
      <c r="Q25" s="42">
        <f t="shared" si="4"/>
        <v>88082435</v>
      </c>
      <c r="R25" s="42">
        <f t="shared" si="4"/>
        <v>205080691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696881141</v>
      </c>
      <c r="X25" s="42">
        <f t="shared" si="4"/>
        <v>675671913</v>
      </c>
      <c r="Y25" s="42">
        <f t="shared" si="4"/>
        <v>21209228</v>
      </c>
      <c r="Z25" s="43">
        <f>+IF(X25&lt;&gt;0,+(Y25/X25)*100,0)</f>
        <v>3.1389832242442197</v>
      </c>
      <c r="AA25" s="40">
        <f>+AA5+AA9+AA15+AA19+AA24</f>
        <v>900957420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185959893</v>
      </c>
      <c r="D28" s="19">
        <f>SUM(D29:D31)</f>
        <v>0</v>
      </c>
      <c r="E28" s="20">
        <f t="shared" si="5"/>
        <v>222960674</v>
      </c>
      <c r="F28" s="21">
        <f t="shared" si="5"/>
        <v>302721312</v>
      </c>
      <c r="G28" s="21">
        <f t="shared" si="5"/>
        <v>11400505</v>
      </c>
      <c r="H28" s="21">
        <f t="shared" si="5"/>
        <v>12574964</v>
      </c>
      <c r="I28" s="21">
        <f t="shared" si="5"/>
        <v>12428652</v>
      </c>
      <c r="J28" s="21">
        <f t="shared" si="5"/>
        <v>36404121</v>
      </c>
      <c r="K28" s="21">
        <f t="shared" si="5"/>
        <v>17551848</v>
      </c>
      <c r="L28" s="21">
        <f t="shared" si="5"/>
        <v>17864751</v>
      </c>
      <c r="M28" s="21">
        <f t="shared" si="5"/>
        <v>18125978</v>
      </c>
      <c r="N28" s="21">
        <f t="shared" si="5"/>
        <v>53542577</v>
      </c>
      <c r="O28" s="21">
        <f t="shared" si="5"/>
        <v>15077484</v>
      </c>
      <c r="P28" s="21">
        <f t="shared" si="5"/>
        <v>13505118</v>
      </c>
      <c r="Q28" s="21">
        <f t="shared" si="5"/>
        <v>17951820</v>
      </c>
      <c r="R28" s="21">
        <f t="shared" si="5"/>
        <v>46534422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136481120</v>
      </c>
      <c r="X28" s="21">
        <f t="shared" si="5"/>
        <v>227038689</v>
      </c>
      <c r="Y28" s="21">
        <f t="shared" si="5"/>
        <v>-90557569</v>
      </c>
      <c r="Z28" s="4">
        <f>+IF(X28&lt;&gt;0,+(Y28/X28)*100,0)</f>
        <v>-39.886404118550914</v>
      </c>
      <c r="AA28" s="19">
        <f>SUM(AA29:AA31)</f>
        <v>302721312</v>
      </c>
    </row>
    <row r="29" spans="1:27" ht="12.75">
      <c r="A29" s="5" t="s">
        <v>32</v>
      </c>
      <c r="B29" s="3"/>
      <c r="C29" s="22">
        <v>37959318</v>
      </c>
      <c r="D29" s="22"/>
      <c r="E29" s="23">
        <v>45089127</v>
      </c>
      <c r="F29" s="24">
        <v>42806509</v>
      </c>
      <c r="G29" s="24">
        <v>2723145</v>
      </c>
      <c r="H29" s="24">
        <v>2832243</v>
      </c>
      <c r="I29" s="24">
        <v>3305067</v>
      </c>
      <c r="J29" s="24">
        <v>8860455</v>
      </c>
      <c r="K29" s="24">
        <v>3327918</v>
      </c>
      <c r="L29" s="24">
        <v>4383070</v>
      </c>
      <c r="M29" s="24">
        <v>4931463</v>
      </c>
      <c r="N29" s="24">
        <v>12642451</v>
      </c>
      <c r="O29" s="24">
        <v>2726115</v>
      </c>
      <c r="P29" s="24">
        <v>3695321</v>
      </c>
      <c r="Q29" s="24">
        <v>3206199</v>
      </c>
      <c r="R29" s="24">
        <v>9627635</v>
      </c>
      <c r="S29" s="24"/>
      <c r="T29" s="24"/>
      <c r="U29" s="24"/>
      <c r="V29" s="24"/>
      <c r="W29" s="24">
        <v>31130541</v>
      </c>
      <c r="X29" s="24">
        <v>32104134</v>
      </c>
      <c r="Y29" s="24">
        <v>-973593</v>
      </c>
      <c r="Z29" s="6">
        <v>-3.03</v>
      </c>
      <c r="AA29" s="22">
        <v>42806509</v>
      </c>
    </row>
    <row r="30" spans="1:27" ht="12.75">
      <c r="A30" s="5" t="s">
        <v>33</v>
      </c>
      <c r="B30" s="3"/>
      <c r="C30" s="25">
        <v>148000575</v>
      </c>
      <c r="D30" s="25"/>
      <c r="E30" s="26">
        <v>177871547</v>
      </c>
      <c r="F30" s="27">
        <v>259894803</v>
      </c>
      <c r="G30" s="27">
        <v>8677360</v>
      </c>
      <c r="H30" s="27">
        <v>9742721</v>
      </c>
      <c r="I30" s="27">
        <v>9123585</v>
      </c>
      <c r="J30" s="27">
        <v>27543666</v>
      </c>
      <c r="K30" s="27">
        <v>14223930</v>
      </c>
      <c r="L30" s="27">
        <v>13481681</v>
      </c>
      <c r="M30" s="27">
        <v>13194515</v>
      </c>
      <c r="N30" s="27">
        <v>40900126</v>
      </c>
      <c r="O30" s="27">
        <v>12351369</v>
      </c>
      <c r="P30" s="27">
        <v>9804898</v>
      </c>
      <c r="Q30" s="27">
        <v>14743433</v>
      </c>
      <c r="R30" s="27">
        <v>36899700</v>
      </c>
      <c r="S30" s="27"/>
      <c r="T30" s="27"/>
      <c r="U30" s="27"/>
      <c r="V30" s="27"/>
      <c r="W30" s="27">
        <v>105343492</v>
      </c>
      <c r="X30" s="27">
        <v>194919561</v>
      </c>
      <c r="Y30" s="27">
        <v>-89576069</v>
      </c>
      <c r="Z30" s="7">
        <v>-45.96</v>
      </c>
      <c r="AA30" s="25">
        <v>259894803</v>
      </c>
    </row>
    <row r="31" spans="1:27" ht="12.75">
      <c r="A31" s="5" t="s">
        <v>34</v>
      </c>
      <c r="B31" s="3"/>
      <c r="C31" s="22"/>
      <c r="D31" s="22"/>
      <c r="E31" s="23"/>
      <c r="F31" s="24">
        <v>20000</v>
      </c>
      <c r="G31" s="24"/>
      <c r="H31" s="24"/>
      <c r="I31" s="24"/>
      <c r="J31" s="24"/>
      <c r="K31" s="24"/>
      <c r="L31" s="24"/>
      <c r="M31" s="24"/>
      <c r="N31" s="24"/>
      <c r="O31" s="24"/>
      <c r="P31" s="24">
        <v>4899</v>
      </c>
      <c r="Q31" s="24">
        <v>2188</v>
      </c>
      <c r="R31" s="24">
        <v>7087</v>
      </c>
      <c r="S31" s="24"/>
      <c r="T31" s="24"/>
      <c r="U31" s="24"/>
      <c r="V31" s="24"/>
      <c r="W31" s="24">
        <v>7087</v>
      </c>
      <c r="X31" s="24">
        <v>14994</v>
      </c>
      <c r="Y31" s="24">
        <v>-7907</v>
      </c>
      <c r="Z31" s="6">
        <v>-52.73</v>
      </c>
      <c r="AA31" s="22">
        <v>20000</v>
      </c>
    </row>
    <row r="32" spans="1:27" ht="12.75">
      <c r="A32" s="2" t="s">
        <v>35</v>
      </c>
      <c r="B32" s="3"/>
      <c r="C32" s="19">
        <f aca="true" t="shared" si="6" ref="C32:Y32">SUM(C33:C37)</f>
        <v>79412413</v>
      </c>
      <c r="D32" s="19">
        <f>SUM(D33:D37)</f>
        <v>0</v>
      </c>
      <c r="E32" s="20">
        <f t="shared" si="6"/>
        <v>85190112</v>
      </c>
      <c r="F32" s="21">
        <f t="shared" si="6"/>
        <v>94759166</v>
      </c>
      <c r="G32" s="21">
        <f t="shared" si="6"/>
        <v>5824444</v>
      </c>
      <c r="H32" s="21">
        <f t="shared" si="6"/>
        <v>5336636</v>
      </c>
      <c r="I32" s="21">
        <f t="shared" si="6"/>
        <v>6407788</v>
      </c>
      <c r="J32" s="21">
        <f t="shared" si="6"/>
        <v>17568868</v>
      </c>
      <c r="K32" s="21">
        <f t="shared" si="6"/>
        <v>6479176</v>
      </c>
      <c r="L32" s="21">
        <f t="shared" si="6"/>
        <v>10357760</v>
      </c>
      <c r="M32" s="21">
        <f t="shared" si="6"/>
        <v>8034789</v>
      </c>
      <c r="N32" s="21">
        <f t="shared" si="6"/>
        <v>24871725</v>
      </c>
      <c r="O32" s="21">
        <f t="shared" si="6"/>
        <v>8872509</v>
      </c>
      <c r="P32" s="21">
        <f t="shared" si="6"/>
        <v>7976179</v>
      </c>
      <c r="Q32" s="21">
        <f t="shared" si="6"/>
        <v>7051405</v>
      </c>
      <c r="R32" s="21">
        <f t="shared" si="6"/>
        <v>23900093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66340686</v>
      </c>
      <c r="X32" s="21">
        <f t="shared" si="6"/>
        <v>71068257</v>
      </c>
      <c r="Y32" s="21">
        <f t="shared" si="6"/>
        <v>-4727571</v>
      </c>
      <c r="Z32" s="4">
        <f>+IF(X32&lt;&gt;0,+(Y32/X32)*100,0)</f>
        <v>-6.652155546744308</v>
      </c>
      <c r="AA32" s="19">
        <f>SUM(AA33:AA37)</f>
        <v>94759166</v>
      </c>
    </row>
    <row r="33" spans="1:27" ht="12.75">
      <c r="A33" s="5" t="s">
        <v>36</v>
      </c>
      <c r="B33" s="3"/>
      <c r="C33" s="22">
        <v>8862486</v>
      </c>
      <c r="D33" s="22"/>
      <c r="E33" s="23">
        <v>10612130</v>
      </c>
      <c r="F33" s="24">
        <v>10612130</v>
      </c>
      <c r="G33" s="24">
        <v>594670</v>
      </c>
      <c r="H33" s="24">
        <v>563638</v>
      </c>
      <c r="I33" s="24">
        <v>646154</v>
      </c>
      <c r="J33" s="24">
        <v>1804462</v>
      </c>
      <c r="K33" s="24">
        <v>724917</v>
      </c>
      <c r="L33" s="24">
        <v>1066515</v>
      </c>
      <c r="M33" s="24">
        <v>704599</v>
      </c>
      <c r="N33" s="24">
        <v>2496031</v>
      </c>
      <c r="O33" s="24">
        <v>660002</v>
      </c>
      <c r="P33" s="24">
        <v>788970</v>
      </c>
      <c r="Q33" s="24">
        <v>724501</v>
      </c>
      <c r="R33" s="24">
        <v>2173473</v>
      </c>
      <c r="S33" s="24"/>
      <c r="T33" s="24"/>
      <c r="U33" s="24"/>
      <c r="V33" s="24"/>
      <c r="W33" s="24">
        <v>6473966</v>
      </c>
      <c r="X33" s="24">
        <v>7958817</v>
      </c>
      <c r="Y33" s="24">
        <v>-1484851</v>
      </c>
      <c r="Z33" s="6">
        <v>-18.66</v>
      </c>
      <c r="AA33" s="22">
        <v>10612130</v>
      </c>
    </row>
    <row r="34" spans="1:27" ht="12.75">
      <c r="A34" s="5" t="s">
        <v>37</v>
      </c>
      <c r="B34" s="3"/>
      <c r="C34" s="22">
        <v>42451930</v>
      </c>
      <c r="D34" s="22"/>
      <c r="E34" s="23">
        <v>44086096</v>
      </c>
      <c r="F34" s="24">
        <v>52655150</v>
      </c>
      <c r="G34" s="24">
        <v>2837123</v>
      </c>
      <c r="H34" s="24">
        <v>2530459</v>
      </c>
      <c r="I34" s="24">
        <v>3198842</v>
      </c>
      <c r="J34" s="24">
        <v>8566424</v>
      </c>
      <c r="K34" s="24">
        <v>3184180</v>
      </c>
      <c r="L34" s="24">
        <v>4933572</v>
      </c>
      <c r="M34" s="24">
        <v>4401867</v>
      </c>
      <c r="N34" s="24">
        <v>12519619</v>
      </c>
      <c r="O34" s="24">
        <v>5516994</v>
      </c>
      <c r="P34" s="24">
        <v>4453872</v>
      </c>
      <c r="Q34" s="24">
        <v>3782171</v>
      </c>
      <c r="R34" s="24">
        <v>13753037</v>
      </c>
      <c r="S34" s="24"/>
      <c r="T34" s="24"/>
      <c r="U34" s="24"/>
      <c r="V34" s="24"/>
      <c r="W34" s="24">
        <v>34839080</v>
      </c>
      <c r="X34" s="24">
        <v>39490965</v>
      </c>
      <c r="Y34" s="24">
        <v>-4651885</v>
      </c>
      <c r="Z34" s="6">
        <v>-11.78</v>
      </c>
      <c r="AA34" s="22">
        <v>52655150</v>
      </c>
    </row>
    <row r="35" spans="1:27" ht="12.75">
      <c r="A35" s="5" t="s">
        <v>38</v>
      </c>
      <c r="B35" s="3"/>
      <c r="C35" s="22">
        <v>20994355</v>
      </c>
      <c r="D35" s="22"/>
      <c r="E35" s="23">
        <v>22264161</v>
      </c>
      <c r="F35" s="24">
        <v>22264161</v>
      </c>
      <c r="G35" s="24">
        <v>1821231</v>
      </c>
      <c r="H35" s="24">
        <v>1654014</v>
      </c>
      <c r="I35" s="24">
        <v>1921707</v>
      </c>
      <c r="J35" s="24">
        <v>5396952</v>
      </c>
      <c r="K35" s="24">
        <v>1909253</v>
      </c>
      <c r="L35" s="24">
        <v>3191812</v>
      </c>
      <c r="M35" s="24">
        <v>1914280</v>
      </c>
      <c r="N35" s="24">
        <v>7015345</v>
      </c>
      <c r="O35" s="24">
        <v>1948180</v>
      </c>
      <c r="P35" s="24">
        <v>2009522</v>
      </c>
      <c r="Q35" s="24">
        <v>1811168</v>
      </c>
      <c r="R35" s="24">
        <v>5768870</v>
      </c>
      <c r="S35" s="24"/>
      <c r="T35" s="24"/>
      <c r="U35" s="24"/>
      <c r="V35" s="24"/>
      <c r="W35" s="24">
        <v>18181167</v>
      </c>
      <c r="X35" s="24">
        <v>16697961</v>
      </c>
      <c r="Y35" s="24">
        <v>1483206</v>
      </c>
      <c r="Z35" s="6">
        <v>8.88</v>
      </c>
      <c r="AA35" s="22">
        <v>22264161</v>
      </c>
    </row>
    <row r="36" spans="1:27" ht="12.75">
      <c r="A36" s="5" t="s">
        <v>39</v>
      </c>
      <c r="B36" s="3"/>
      <c r="C36" s="22">
        <v>2614208</v>
      </c>
      <c r="D36" s="22"/>
      <c r="E36" s="23">
        <v>3228479</v>
      </c>
      <c r="F36" s="24">
        <v>4228479</v>
      </c>
      <c r="G36" s="24">
        <v>258783</v>
      </c>
      <c r="H36" s="24">
        <v>201501</v>
      </c>
      <c r="I36" s="24">
        <v>309550</v>
      </c>
      <c r="J36" s="24">
        <v>769834</v>
      </c>
      <c r="K36" s="24">
        <v>334956</v>
      </c>
      <c r="L36" s="24">
        <v>538934</v>
      </c>
      <c r="M36" s="24">
        <v>340346</v>
      </c>
      <c r="N36" s="24">
        <v>1214236</v>
      </c>
      <c r="O36" s="24">
        <v>399516</v>
      </c>
      <c r="P36" s="24">
        <v>357056</v>
      </c>
      <c r="Q36" s="24">
        <v>349669</v>
      </c>
      <c r="R36" s="24">
        <v>1106241</v>
      </c>
      <c r="S36" s="24"/>
      <c r="T36" s="24"/>
      <c r="U36" s="24"/>
      <c r="V36" s="24"/>
      <c r="W36" s="24">
        <v>3090311</v>
      </c>
      <c r="X36" s="24">
        <v>3171249</v>
      </c>
      <c r="Y36" s="24">
        <v>-80938</v>
      </c>
      <c r="Z36" s="6">
        <v>-2.55</v>
      </c>
      <c r="AA36" s="22">
        <v>4228479</v>
      </c>
    </row>
    <row r="37" spans="1:27" ht="12.75">
      <c r="A37" s="5" t="s">
        <v>40</v>
      </c>
      <c r="B37" s="3"/>
      <c r="C37" s="25">
        <v>4489434</v>
      </c>
      <c r="D37" s="25"/>
      <c r="E37" s="26">
        <v>4999246</v>
      </c>
      <c r="F37" s="27">
        <v>4999246</v>
      </c>
      <c r="G37" s="27">
        <v>312637</v>
      </c>
      <c r="H37" s="27">
        <v>387024</v>
      </c>
      <c r="I37" s="27">
        <v>331535</v>
      </c>
      <c r="J37" s="27">
        <v>1031196</v>
      </c>
      <c r="K37" s="27">
        <v>325870</v>
      </c>
      <c r="L37" s="27">
        <v>626927</v>
      </c>
      <c r="M37" s="27">
        <v>673697</v>
      </c>
      <c r="N37" s="27">
        <v>1626494</v>
      </c>
      <c r="O37" s="27">
        <v>347817</v>
      </c>
      <c r="P37" s="27">
        <v>366759</v>
      </c>
      <c r="Q37" s="27">
        <v>383896</v>
      </c>
      <c r="R37" s="27">
        <v>1098472</v>
      </c>
      <c r="S37" s="27"/>
      <c r="T37" s="27"/>
      <c r="U37" s="27"/>
      <c r="V37" s="27"/>
      <c r="W37" s="27">
        <v>3756162</v>
      </c>
      <c r="X37" s="27">
        <v>3749265</v>
      </c>
      <c r="Y37" s="27">
        <v>6897</v>
      </c>
      <c r="Z37" s="7">
        <v>0.18</v>
      </c>
      <c r="AA37" s="25">
        <v>4999246</v>
      </c>
    </row>
    <row r="38" spans="1:27" ht="12.75">
      <c r="A38" s="2" t="s">
        <v>41</v>
      </c>
      <c r="B38" s="8"/>
      <c r="C38" s="19">
        <f aca="true" t="shared" si="7" ref="C38:Y38">SUM(C39:C41)</f>
        <v>105416416</v>
      </c>
      <c r="D38" s="19">
        <f>SUM(D39:D41)</f>
        <v>0</v>
      </c>
      <c r="E38" s="20">
        <f t="shared" si="7"/>
        <v>116851431</v>
      </c>
      <c r="F38" s="21">
        <f t="shared" si="7"/>
        <v>130864677</v>
      </c>
      <c r="G38" s="21">
        <f t="shared" si="7"/>
        <v>6960065</v>
      </c>
      <c r="H38" s="21">
        <f t="shared" si="7"/>
        <v>7118798</v>
      </c>
      <c r="I38" s="21">
        <f t="shared" si="7"/>
        <v>8927195</v>
      </c>
      <c r="J38" s="21">
        <f t="shared" si="7"/>
        <v>23006058</v>
      </c>
      <c r="K38" s="21">
        <f t="shared" si="7"/>
        <v>8577654</v>
      </c>
      <c r="L38" s="21">
        <f t="shared" si="7"/>
        <v>9850579</v>
      </c>
      <c r="M38" s="21">
        <f t="shared" si="7"/>
        <v>8751386</v>
      </c>
      <c r="N38" s="21">
        <f t="shared" si="7"/>
        <v>27179619</v>
      </c>
      <c r="O38" s="21">
        <f t="shared" si="7"/>
        <v>8113767</v>
      </c>
      <c r="P38" s="21">
        <f t="shared" si="7"/>
        <v>9088629</v>
      </c>
      <c r="Q38" s="21">
        <f t="shared" si="7"/>
        <v>13286724</v>
      </c>
      <c r="R38" s="21">
        <f t="shared" si="7"/>
        <v>30489120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80674797</v>
      </c>
      <c r="X38" s="21">
        <f t="shared" si="7"/>
        <v>98147475</v>
      </c>
      <c r="Y38" s="21">
        <f t="shared" si="7"/>
        <v>-17472678</v>
      </c>
      <c r="Z38" s="4">
        <f>+IF(X38&lt;&gt;0,+(Y38/X38)*100,0)</f>
        <v>-17.80247326790628</v>
      </c>
      <c r="AA38" s="19">
        <f>SUM(AA39:AA41)</f>
        <v>130864677</v>
      </c>
    </row>
    <row r="39" spans="1:27" ht="12.75">
      <c r="A39" s="5" t="s">
        <v>42</v>
      </c>
      <c r="B39" s="3"/>
      <c r="C39" s="22">
        <v>27586622</v>
      </c>
      <c r="D39" s="22"/>
      <c r="E39" s="23">
        <v>34459103</v>
      </c>
      <c r="F39" s="24">
        <v>35990138</v>
      </c>
      <c r="G39" s="24">
        <v>2079280</v>
      </c>
      <c r="H39" s="24">
        <v>2064496</v>
      </c>
      <c r="I39" s="24">
        <v>2416908</v>
      </c>
      <c r="J39" s="24">
        <v>6560684</v>
      </c>
      <c r="K39" s="24">
        <v>2272722</v>
      </c>
      <c r="L39" s="24">
        <v>2880262</v>
      </c>
      <c r="M39" s="24">
        <v>2237052</v>
      </c>
      <c r="N39" s="24">
        <v>7390036</v>
      </c>
      <c r="O39" s="24">
        <v>2145328</v>
      </c>
      <c r="P39" s="24">
        <v>2166418</v>
      </c>
      <c r="Q39" s="24">
        <v>2174130</v>
      </c>
      <c r="R39" s="24">
        <v>6485876</v>
      </c>
      <c r="S39" s="24"/>
      <c r="T39" s="24"/>
      <c r="U39" s="24"/>
      <c r="V39" s="24"/>
      <c r="W39" s="24">
        <v>20436596</v>
      </c>
      <c r="X39" s="24">
        <v>26991927</v>
      </c>
      <c r="Y39" s="24">
        <v>-6555331</v>
      </c>
      <c r="Z39" s="6">
        <v>-24.29</v>
      </c>
      <c r="AA39" s="22">
        <v>35990138</v>
      </c>
    </row>
    <row r="40" spans="1:27" ht="12.75">
      <c r="A40" s="5" t="s">
        <v>43</v>
      </c>
      <c r="B40" s="3"/>
      <c r="C40" s="22">
        <v>75516877</v>
      </c>
      <c r="D40" s="22"/>
      <c r="E40" s="23">
        <v>80641750</v>
      </c>
      <c r="F40" s="24">
        <v>93023961</v>
      </c>
      <c r="G40" s="24">
        <v>4821129</v>
      </c>
      <c r="H40" s="24">
        <v>4993151</v>
      </c>
      <c r="I40" s="24">
        <v>6066423</v>
      </c>
      <c r="J40" s="24">
        <v>15880703</v>
      </c>
      <c r="K40" s="24">
        <v>6235578</v>
      </c>
      <c r="L40" s="24">
        <v>6924760</v>
      </c>
      <c r="M40" s="24">
        <v>6459030</v>
      </c>
      <c r="N40" s="24">
        <v>19619368</v>
      </c>
      <c r="O40" s="24">
        <v>5895743</v>
      </c>
      <c r="P40" s="24">
        <v>6772817</v>
      </c>
      <c r="Q40" s="24">
        <v>10916878</v>
      </c>
      <c r="R40" s="24">
        <v>23585438</v>
      </c>
      <c r="S40" s="24"/>
      <c r="T40" s="24"/>
      <c r="U40" s="24"/>
      <c r="V40" s="24"/>
      <c r="W40" s="24">
        <v>59085509</v>
      </c>
      <c r="X40" s="24">
        <v>69767667</v>
      </c>
      <c r="Y40" s="24">
        <v>-10682158</v>
      </c>
      <c r="Z40" s="6">
        <v>-15.31</v>
      </c>
      <c r="AA40" s="22">
        <v>93023961</v>
      </c>
    </row>
    <row r="41" spans="1:27" ht="12.75">
      <c r="A41" s="5" t="s">
        <v>44</v>
      </c>
      <c r="B41" s="3"/>
      <c r="C41" s="22">
        <v>2312917</v>
      </c>
      <c r="D41" s="22"/>
      <c r="E41" s="23">
        <v>1750578</v>
      </c>
      <c r="F41" s="24">
        <v>1850578</v>
      </c>
      <c r="G41" s="24">
        <v>59656</v>
      </c>
      <c r="H41" s="24">
        <v>61151</v>
      </c>
      <c r="I41" s="24">
        <v>443864</v>
      </c>
      <c r="J41" s="24">
        <v>564671</v>
      </c>
      <c r="K41" s="24">
        <v>69354</v>
      </c>
      <c r="L41" s="24">
        <v>45557</v>
      </c>
      <c r="M41" s="24">
        <v>55304</v>
      </c>
      <c r="N41" s="24">
        <v>170215</v>
      </c>
      <c r="O41" s="24">
        <v>72696</v>
      </c>
      <c r="P41" s="24">
        <v>149394</v>
      </c>
      <c r="Q41" s="24">
        <v>195716</v>
      </c>
      <c r="R41" s="24">
        <v>417806</v>
      </c>
      <c r="S41" s="24"/>
      <c r="T41" s="24"/>
      <c r="U41" s="24"/>
      <c r="V41" s="24"/>
      <c r="W41" s="24">
        <v>1152692</v>
      </c>
      <c r="X41" s="24">
        <v>1387881</v>
      </c>
      <c r="Y41" s="24">
        <v>-235189</v>
      </c>
      <c r="Z41" s="6">
        <v>-16.95</v>
      </c>
      <c r="AA41" s="22">
        <v>1850578</v>
      </c>
    </row>
    <row r="42" spans="1:27" ht="12.75">
      <c r="A42" s="2" t="s">
        <v>45</v>
      </c>
      <c r="B42" s="8"/>
      <c r="C42" s="19">
        <f aca="true" t="shared" si="8" ref="C42:Y42">SUM(C43:C46)</f>
        <v>444073479</v>
      </c>
      <c r="D42" s="19">
        <f>SUM(D43:D46)</f>
        <v>0</v>
      </c>
      <c r="E42" s="20">
        <f t="shared" si="8"/>
        <v>467648593</v>
      </c>
      <c r="F42" s="21">
        <f t="shared" si="8"/>
        <v>477417632</v>
      </c>
      <c r="G42" s="21">
        <f t="shared" si="8"/>
        <v>37966616</v>
      </c>
      <c r="H42" s="21">
        <f t="shared" si="8"/>
        <v>41306560</v>
      </c>
      <c r="I42" s="21">
        <f t="shared" si="8"/>
        <v>41327730</v>
      </c>
      <c r="J42" s="21">
        <f t="shared" si="8"/>
        <v>120600906</v>
      </c>
      <c r="K42" s="21">
        <f t="shared" si="8"/>
        <v>19598669</v>
      </c>
      <c r="L42" s="21">
        <f t="shared" si="8"/>
        <v>55576526</v>
      </c>
      <c r="M42" s="21">
        <f t="shared" si="8"/>
        <v>36327843</v>
      </c>
      <c r="N42" s="21">
        <f t="shared" si="8"/>
        <v>111503038</v>
      </c>
      <c r="O42" s="21">
        <f t="shared" si="8"/>
        <v>37199428</v>
      </c>
      <c r="P42" s="21">
        <f t="shared" si="8"/>
        <v>35972230</v>
      </c>
      <c r="Q42" s="21">
        <f t="shared" si="8"/>
        <v>34923101</v>
      </c>
      <c r="R42" s="21">
        <f t="shared" si="8"/>
        <v>108094759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340198703</v>
      </c>
      <c r="X42" s="21">
        <f t="shared" si="8"/>
        <v>358062102</v>
      </c>
      <c r="Y42" s="21">
        <f t="shared" si="8"/>
        <v>-17863399</v>
      </c>
      <c r="Z42" s="4">
        <f>+IF(X42&lt;&gt;0,+(Y42/X42)*100,0)</f>
        <v>-4.988910834244055</v>
      </c>
      <c r="AA42" s="19">
        <f>SUM(AA43:AA46)</f>
        <v>477417632</v>
      </c>
    </row>
    <row r="43" spans="1:27" ht="12.75">
      <c r="A43" s="5" t="s">
        <v>46</v>
      </c>
      <c r="B43" s="3"/>
      <c r="C43" s="22">
        <v>234942870</v>
      </c>
      <c r="D43" s="22"/>
      <c r="E43" s="23">
        <v>285024187</v>
      </c>
      <c r="F43" s="24">
        <v>285605744</v>
      </c>
      <c r="G43" s="24">
        <v>27152640</v>
      </c>
      <c r="H43" s="24">
        <v>30026485</v>
      </c>
      <c r="I43" s="24">
        <v>24477689</v>
      </c>
      <c r="J43" s="24">
        <v>81656814</v>
      </c>
      <c r="K43" s="24">
        <v>3728936</v>
      </c>
      <c r="L43" s="24">
        <v>36920749</v>
      </c>
      <c r="M43" s="24">
        <v>20092120</v>
      </c>
      <c r="N43" s="24">
        <v>60741805</v>
      </c>
      <c r="O43" s="24">
        <v>21722992</v>
      </c>
      <c r="P43" s="24">
        <v>20286800</v>
      </c>
      <c r="Q43" s="24">
        <v>19138629</v>
      </c>
      <c r="R43" s="24">
        <v>61148421</v>
      </c>
      <c r="S43" s="24"/>
      <c r="T43" s="24"/>
      <c r="U43" s="24"/>
      <c r="V43" s="24"/>
      <c r="W43" s="24">
        <v>203547040</v>
      </c>
      <c r="X43" s="24">
        <v>214203969</v>
      </c>
      <c r="Y43" s="24">
        <v>-10656929</v>
      </c>
      <c r="Z43" s="6">
        <v>-4.98</v>
      </c>
      <c r="AA43" s="22">
        <v>285605744</v>
      </c>
    </row>
    <row r="44" spans="1:27" ht="12.75">
      <c r="A44" s="5" t="s">
        <v>47</v>
      </c>
      <c r="B44" s="3"/>
      <c r="C44" s="22">
        <v>88241581</v>
      </c>
      <c r="D44" s="22"/>
      <c r="E44" s="23">
        <v>80897635</v>
      </c>
      <c r="F44" s="24">
        <v>78449745</v>
      </c>
      <c r="G44" s="24">
        <v>4218805</v>
      </c>
      <c r="H44" s="24">
        <v>4420805</v>
      </c>
      <c r="I44" s="24">
        <v>7493220</v>
      </c>
      <c r="J44" s="24">
        <v>16132830</v>
      </c>
      <c r="K44" s="24">
        <v>6464903</v>
      </c>
      <c r="L44" s="24">
        <v>6906901</v>
      </c>
      <c r="M44" s="24">
        <v>6811949</v>
      </c>
      <c r="N44" s="24">
        <v>20183753</v>
      </c>
      <c r="O44" s="24">
        <v>5993992</v>
      </c>
      <c r="P44" s="24">
        <v>7856353</v>
      </c>
      <c r="Q44" s="24">
        <v>5223191</v>
      </c>
      <c r="R44" s="24">
        <v>19073536</v>
      </c>
      <c r="S44" s="24"/>
      <c r="T44" s="24"/>
      <c r="U44" s="24"/>
      <c r="V44" s="24"/>
      <c r="W44" s="24">
        <v>55390119</v>
      </c>
      <c r="X44" s="24">
        <v>58836978</v>
      </c>
      <c r="Y44" s="24">
        <v>-3446859</v>
      </c>
      <c r="Z44" s="6">
        <v>-5.86</v>
      </c>
      <c r="AA44" s="22">
        <v>78449745</v>
      </c>
    </row>
    <row r="45" spans="1:27" ht="12.75">
      <c r="A45" s="5" t="s">
        <v>48</v>
      </c>
      <c r="B45" s="3"/>
      <c r="C45" s="25">
        <v>59124248</v>
      </c>
      <c r="D45" s="25"/>
      <c r="E45" s="26">
        <v>51081111</v>
      </c>
      <c r="F45" s="27">
        <v>56705887</v>
      </c>
      <c r="G45" s="27">
        <v>3472992</v>
      </c>
      <c r="H45" s="27">
        <v>3770206</v>
      </c>
      <c r="I45" s="27">
        <v>5302734</v>
      </c>
      <c r="J45" s="27">
        <v>12545932</v>
      </c>
      <c r="K45" s="27">
        <v>6032565</v>
      </c>
      <c r="L45" s="27">
        <v>5438374</v>
      </c>
      <c r="M45" s="27">
        <v>5347985</v>
      </c>
      <c r="N45" s="27">
        <v>16818924</v>
      </c>
      <c r="O45" s="27">
        <v>5594924</v>
      </c>
      <c r="P45" s="27">
        <v>3970811</v>
      </c>
      <c r="Q45" s="27">
        <v>4158555</v>
      </c>
      <c r="R45" s="27">
        <v>13724290</v>
      </c>
      <c r="S45" s="27"/>
      <c r="T45" s="27"/>
      <c r="U45" s="27"/>
      <c r="V45" s="27"/>
      <c r="W45" s="27">
        <v>43089146</v>
      </c>
      <c r="X45" s="27">
        <v>42529158</v>
      </c>
      <c r="Y45" s="27">
        <v>559988</v>
      </c>
      <c r="Z45" s="7">
        <v>1.32</v>
      </c>
      <c r="AA45" s="25">
        <v>56705887</v>
      </c>
    </row>
    <row r="46" spans="1:27" ht="12.75">
      <c r="A46" s="5" t="s">
        <v>49</v>
      </c>
      <c r="B46" s="3"/>
      <c r="C46" s="22">
        <v>61764780</v>
      </c>
      <c r="D46" s="22"/>
      <c r="E46" s="23">
        <v>50645660</v>
      </c>
      <c r="F46" s="24">
        <v>56656256</v>
      </c>
      <c r="G46" s="24">
        <v>3122179</v>
      </c>
      <c r="H46" s="24">
        <v>3089064</v>
      </c>
      <c r="I46" s="24">
        <v>4054087</v>
      </c>
      <c r="J46" s="24">
        <v>10265330</v>
      </c>
      <c r="K46" s="24">
        <v>3372265</v>
      </c>
      <c r="L46" s="24">
        <v>6310502</v>
      </c>
      <c r="M46" s="24">
        <v>4075789</v>
      </c>
      <c r="N46" s="24">
        <v>13758556</v>
      </c>
      <c r="O46" s="24">
        <v>3887520</v>
      </c>
      <c r="P46" s="24">
        <v>3858266</v>
      </c>
      <c r="Q46" s="24">
        <v>6402726</v>
      </c>
      <c r="R46" s="24">
        <v>14148512</v>
      </c>
      <c r="S46" s="24"/>
      <c r="T46" s="24"/>
      <c r="U46" s="24"/>
      <c r="V46" s="24"/>
      <c r="W46" s="24">
        <v>38172398</v>
      </c>
      <c r="X46" s="24">
        <v>42491997</v>
      </c>
      <c r="Y46" s="24">
        <v>-4319599</v>
      </c>
      <c r="Z46" s="6">
        <v>-10.17</v>
      </c>
      <c r="AA46" s="22">
        <v>56656256</v>
      </c>
    </row>
    <row r="47" spans="1:27" ht="12.75">
      <c r="A47" s="2" t="s">
        <v>50</v>
      </c>
      <c r="B47" s="8" t="s">
        <v>51</v>
      </c>
      <c r="C47" s="19">
        <v>3224730</v>
      </c>
      <c r="D47" s="19"/>
      <c r="E47" s="20">
        <v>4485856</v>
      </c>
      <c r="F47" s="21">
        <v>3500856</v>
      </c>
      <c r="G47" s="21">
        <v>5527</v>
      </c>
      <c r="H47" s="21">
        <v>-267</v>
      </c>
      <c r="I47" s="21"/>
      <c r="J47" s="21">
        <v>5260</v>
      </c>
      <c r="K47" s="21">
        <v>15780</v>
      </c>
      <c r="L47" s="21"/>
      <c r="M47" s="21">
        <v>4859</v>
      </c>
      <c r="N47" s="21">
        <v>20639</v>
      </c>
      <c r="O47" s="21">
        <v>1737896</v>
      </c>
      <c r="P47" s="21">
        <v>11754</v>
      </c>
      <c r="Q47" s="21">
        <v>102857</v>
      </c>
      <c r="R47" s="21">
        <v>1852507</v>
      </c>
      <c r="S47" s="21"/>
      <c r="T47" s="21"/>
      <c r="U47" s="21"/>
      <c r="V47" s="21"/>
      <c r="W47" s="21">
        <v>1878406</v>
      </c>
      <c r="X47" s="21">
        <v>2625597</v>
      </c>
      <c r="Y47" s="21">
        <v>-747191</v>
      </c>
      <c r="Z47" s="4">
        <v>-28.46</v>
      </c>
      <c r="AA47" s="19">
        <v>3500856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818086931</v>
      </c>
      <c r="D48" s="40">
        <f>+D28+D32+D38+D42+D47</f>
        <v>0</v>
      </c>
      <c r="E48" s="41">
        <f t="shared" si="9"/>
        <v>897136666</v>
      </c>
      <c r="F48" s="42">
        <f t="shared" si="9"/>
        <v>1009263643</v>
      </c>
      <c r="G48" s="42">
        <f t="shared" si="9"/>
        <v>62157157</v>
      </c>
      <c r="H48" s="42">
        <f t="shared" si="9"/>
        <v>66336691</v>
      </c>
      <c r="I48" s="42">
        <f t="shared" si="9"/>
        <v>69091365</v>
      </c>
      <c r="J48" s="42">
        <f t="shared" si="9"/>
        <v>197585213</v>
      </c>
      <c r="K48" s="42">
        <f t="shared" si="9"/>
        <v>52223127</v>
      </c>
      <c r="L48" s="42">
        <f t="shared" si="9"/>
        <v>93649616</v>
      </c>
      <c r="M48" s="42">
        <f t="shared" si="9"/>
        <v>71244855</v>
      </c>
      <c r="N48" s="42">
        <f t="shared" si="9"/>
        <v>217117598</v>
      </c>
      <c r="O48" s="42">
        <f t="shared" si="9"/>
        <v>71001084</v>
      </c>
      <c r="P48" s="42">
        <f t="shared" si="9"/>
        <v>66553910</v>
      </c>
      <c r="Q48" s="42">
        <f t="shared" si="9"/>
        <v>73315907</v>
      </c>
      <c r="R48" s="42">
        <f t="shared" si="9"/>
        <v>210870901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625573712</v>
      </c>
      <c r="X48" s="42">
        <f t="shared" si="9"/>
        <v>756942120</v>
      </c>
      <c r="Y48" s="42">
        <f t="shared" si="9"/>
        <v>-131368408</v>
      </c>
      <c r="Z48" s="43">
        <f>+IF(X48&lt;&gt;0,+(Y48/X48)*100,0)</f>
        <v>-17.355145727654843</v>
      </c>
      <c r="AA48" s="40">
        <f>+AA28+AA32+AA38+AA42+AA47</f>
        <v>1009263643</v>
      </c>
    </row>
    <row r="49" spans="1:27" ht="12.75">
      <c r="A49" s="14" t="s">
        <v>96</v>
      </c>
      <c r="B49" s="15"/>
      <c r="C49" s="44">
        <f aca="true" t="shared" si="10" ref="C49:Y49">+C25-C48</f>
        <v>118062892</v>
      </c>
      <c r="D49" s="44">
        <f>+D25-D48</f>
        <v>0</v>
      </c>
      <c r="E49" s="45">
        <f t="shared" si="10"/>
        <v>-2380767</v>
      </c>
      <c r="F49" s="46">
        <f t="shared" si="10"/>
        <v>-108306223</v>
      </c>
      <c r="G49" s="46">
        <f t="shared" si="10"/>
        <v>116070438</v>
      </c>
      <c r="H49" s="46">
        <f t="shared" si="10"/>
        <v>-42528305</v>
      </c>
      <c r="I49" s="46">
        <f t="shared" si="10"/>
        <v>-6257960</v>
      </c>
      <c r="J49" s="46">
        <f t="shared" si="10"/>
        <v>67284173</v>
      </c>
      <c r="K49" s="46">
        <f t="shared" si="10"/>
        <v>27452797</v>
      </c>
      <c r="L49" s="46">
        <f t="shared" si="10"/>
        <v>-45276193</v>
      </c>
      <c r="M49" s="46">
        <f t="shared" si="10"/>
        <v>27636862</v>
      </c>
      <c r="N49" s="46">
        <f t="shared" si="10"/>
        <v>9813466</v>
      </c>
      <c r="O49" s="46">
        <f t="shared" si="10"/>
        <v>-15200382</v>
      </c>
      <c r="P49" s="46">
        <f t="shared" si="10"/>
        <v>-5356356</v>
      </c>
      <c r="Q49" s="46">
        <f t="shared" si="10"/>
        <v>14766528</v>
      </c>
      <c r="R49" s="46">
        <f t="shared" si="10"/>
        <v>-5790210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71307429</v>
      </c>
      <c r="X49" s="46">
        <f>IF(F25=F48,0,X25-X48)</f>
        <v>-81270207</v>
      </c>
      <c r="Y49" s="46">
        <f t="shared" si="10"/>
        <v>152577636</v>
      </c>
      <c r="Z49" s="47">
        <f>+IF(X49&lt;&gt;0,+(Y49/X49)*100,0)</f>
        <v>-187.74116817495002</v>
      </c>
      <c r="AA49" s="44">
        <f>+AA25-AA48</f>
        <v>-108306223</v>
      </c>
    </row>
    <row r="50" spans="1:27" ht="12.75">
      <c r="A50" s="16" t="s">
        <v>97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100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101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2020-05-18T20:21:46Z</dcterms:created>
  <dcterms:modified xsi:type="dcterms:W3CDTF">2020-05-18T20:22:42Z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